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02" sheetId="2" r:id="rId2"/>
    <sheet name="182" sheetId="3" r:id="rId3"/>
    <sheet name="201" sheetId="4" r:id="rId4"/>
  </sheets>
  <definedNames/>
  <calcPr/>
  <webPublishing/>
</workbook>
</file>

<file path=xl/sharedStrings.xml><?xml version="1.0" encoding="utf-8"?>
<sst xmlns="http://schemas.openxmlformats.org/spreadsheetml/2006/main" count="1681" uniqueCount="659">
  <si>
    <t>Firma: Krajská správa a údržba silnic Vysočiny, příspěvková organizace</t>
  </si>
  <si>
    <t>Rekapitulace ceny</t>
  </si>
  <si>
    <t>Stavba: SFDI 2024 - II/523 Jihlava, ul. Jiráskova most ev.č. 523-001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</si>
  <si>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</si>
  <si>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</si>
  <si>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</si>
  <si>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</si>
  <si>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</si>
  <si>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</si>
  <si>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</si>
  <si>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</si>
  <si>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</si>
  <si>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</si>
  <si>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</si>
  <si>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</si>
  <si>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2024</t>
  </si>
  <si>
    <t>II/523 Jihlava, ul. Jiráskova most ev.č. 523-001</t>
  </si>
  <si>
    <t>O</t>
  </si>
  <si>
    <t>Rozpočet:</t>
  </si>
  <si>
    <t>0,00</t>
  </si>
  <si>
    <t>15,00</t>
  </si>
  <si>
    <t>21,00</t>
  </si>
  <si>
    <t>3</t>
  </si>
  <si>
    <t>2</t>
  </si>
  <si>
    <t>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</si>
  <si>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</si>
  <si>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</si>
  <si>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</si>
  <si>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</si>
  <si>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</si>
  <si>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</si>
  <si>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</si>
  <si>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</si>
  <si>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</si>
  <si>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</si>
  <si>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</si>
  <si>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</si>
  <si>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</si>
  <si>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</si>
  <si>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</si>
  <si>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</si>
  <si>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</si>
  <si>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</si>
  <si>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</si>
  <si>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</si>
  <si>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02730</t>
  </si>
  <si>
    <t/>
  </si>
  <si>
    <t>POMOC PRÁCE ZŘÍZ NEBO ZAJIŠŤ OCHRANU INŽENÝRSKÝCH SÍTÍ</t>
  </si>
  <si>
    <t>KPL</t>
  </si>
  <si>
    <t>PP</t>
  </si>
  <si>
    <t>Ochrana inženýrských sítí v prostoru staveniště.  
Předpokládaný rozsah:  
- dočasné vymístění kabelů VO na ochranou konstrukci a přemístění do nových chrániček  
- ochrana sloupů VO ve správě města při bouracích pracích bedněním</t>
  </si>
  <si>
    <t>VV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</si>
  <si>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</si>
  <si>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</si>
  <si>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</si>
  <si>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</si>
  <si>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</si>
  <si>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>Vytyčení staveniště.</t>
  </si>
  <si>
    <t>zahrnuje veškeré náklady spojené s objednatelem požadovanými pracemi,   
- pro stanovení orientační investorské ceny určete jednotkovou cenu jako 1% odhadované ceny stavby</t>
  </si>
  <si>
    <t>b</t>
  </si>
  <si>
    <t>Geodetické sledování během stavby.</t>
  </si>
  <si>
    <t>c</t>
  </si>
  <si>
    <t>Zaměření skutečného provedení stavby + DTM + CD.</t>
  </si>
  <si>
    <t>02940</t>
  </si>
  <si>
    <t>OSTATNÍ POŽADAVKY - VYPRACOVÁNÍ DOKUMENTACE</t>
  </si>
  <si>
    <t>Vypracování Havarijního plánu</t>
  </si>
  <si>
    <t>zahrnuje veškeré náklady spojené s objednatelem požadovanými pracemi</t>
  </si>
  <si>
    <t>029412</t>
  </si>
  <si>
    <t>OSTATNÍ POŽADAVKY - VYPRACOVÁNÍ MOSTNÍHO LISTU</t>
  </si>
  <si>
    <t>KUS</t>
  </si>
  <si>
    <t>Papírové vyhotovení ML v požadovaném počtu + digitálně na CD.</t>
  </si>
  <si>
    <t>7</t>
  </si>
  <si>
    <t>02943</t>
  </si>
  <si>
    <t>OSTATNÍ POŽADAVKY - VYPRACOVÁNÍ RDS</t>
  </si>
  <si>
    <t>Papírové vyhotovení RDS objektu SO 201 v požadovaném počtu + digitálně na CD.</t>
  </si>
  <si>
    <t>8</t>
  </si>
  <si>
    <t>02944</t>
  </si>
  <si>
    <t>OSTAT POŽADAVKY - DOKUMENTACE SKUTEČ PROVEDENÍ V DIGIT FORMĚ</t>
  </si>
  <si>
    <t>Papírové vyhotovení DSPS v požadovaném počtu (2ks tištěná podoba) + digitálně na flash disku (2ks).</t>
  </si>
  <si>
    <t>02946</t>
  </si>
  <si>
    <t>OSTAT POŽADAVKY - FOTODOKUMENTACE</t>
  </si>
  <si>
    <t>Fotodokumentace průběhu stavby - týdenní. 
Odevzdání na paměťovém mediu.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</si>
  <si>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</si>
  <si>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</si>
  <si>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</si>
  <si>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První hlavní prohlídka mostu, včetně zanesení do BMS.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</si>
  <si>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</si>
  <si>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</si>
  <si>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02991</t>
  </si>
  <si>
    <t>OSTATNÍ POŽADAVKY - OPATŘENÍ BOZP</t>
  </si>
  <si>
    <t>Opatření BOZP. Pásky, prkna, tabulky, sloupky atd. Cena za komplet.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</si>
  <si>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</si>
  <si>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</si>
  <si>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OSTATNÍ POŽADAVKY - INFORMAČNÍ TABULE</t>
  </si>
  <si>
    <t>Informační billboard. Název akce, investor, zhotovitel. Dle grafického manuálu KSÚSV, pronájem, montáž a demontáž.</t>
  </si>
  <si>
    <t>13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</si>
  <si>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</si>
  <si>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</si>
  <si>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</si>
  <si>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konstrukce a práce</t>
  </si>
  <si>
    <t>14</t>
  </si>
  <si>
    <t>916812</t>
  </si>
  <si>
    <t>ODDĚL OPLOCENÍ S PODSTAVCI DRÁTĚNNÉ - MONTÁŽ S PŘESUNEM</t>
  </si>
  <si>
    <t>M</t>
  </si>
  <si>
    <t>Oplocení staveniště výšky min. 1,8 m. Včetně přesunu při změně etap.</t>
  </si>
  <si>
    <t>Před mostem:1*10,000=10,000 [A] 
Za mostem:1*10,000=10,000 [B] 
Celkem:A+B=20,000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</si>
  <si>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</si>
  <si>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15</t>
  </si>
  <si>
    <t>916813</t>
  </si>
  <si>
    <t>ODDĚL OPLOCENÍ S PODSTAVCI DRÁTĚNNÉ - DEMONTÁŽ</t>
  </si>
  <si>
    <t>Dle pol. 916812.</t>
  </si>
  <si>
    <t>Položka zahrnuje odstranění, demontáž a odklizení zařízení s odvozem na předepsané místo</t>
  </si>
  <si>
    <t>16</t>
  </si>
  <si>
    <t>916819</t>
  </si>
  <si>
    <t>ODDĚL OPLOCENÍ S PODSTAVCI DRÁTĚNNÉ - NÁJEMNÉ</t>
  </si>
  <si>
    <t>MDEN</t>
  </si>
  <si>
    <t>Dle pol. 916812. Pronájem 28 týdnů.</t>
  </si>
  <si>
    <t>Na komunikaci:20*28*7=3 920,000 [A]</t>
  </si>
  <si>
    <t>položka zahrnuje sazbu za pronájem zařízení. Počet měrných jednotek se určí jako součin délky zařízení a počtu dní použití.</t>
  </si>
  <si>
    <t>182</t>
  </si>
  <si>
    <t>Dopravně inženýrská opatření</t>
  </si>
  <si>
    <t>02720</t>
  </si>
  <si>
    <t>POMOC PRÁCE ZŘÍZ NEBO ZAJIŠŤ REGULACI A OCHRANU DOPRAVY</t>
  </si>
  <si>
    <t>Zajištění souhlasu se zvláštním užíváním komunikace a souhlasu s přechodnou úpravou dopravního značení. Cena za komplet, včetně dokumentace.</t>
  </si>
  <si>
    <t>Viz PŘÍLOHA A  
- kompletní dopravní opatření II/523 a I/38 dle SO 182  
- kompletní provedení dle PD (dopravní značky, směrovací desky, výstražná světla,  
odvezení a přivezení betonových svodidel, vodorovné dopravní značení atd., včetně  
odstranění), včetně nákladů na případné doplnění značení dle potřeby  
- včetně nákladů na přesuny dopravního značení dle jednotlivých fází rekonstrukce,  
resp. dle potřeby  
- včetně nákladů na zakrytí nebo dočasné odstranění, odvoz, uložení a zpětnou montáž  
dopravního značení, které musí být po dobu stavby zneplatněno  
- předpokládaný rozsah dle grafických příloh DIO na II/523 a I/38 a</t>
  </si>
  <si>
    <t>201</t>
  </si>
  <si>
    <t>Most ev.č. 523-001</t>
  </si>
  <si>
    <t>014101</t>
  </si>
  <si>
    <t>POPLATKY ZA SKLÁDKU</t>
  </si>
  <si>
    <t>M3</t>
  </si>
  <si>
    <t>Nevhodná zemina z výkopů a podkladních vrstev vozovky. Bude fakturováno dle skutečnosti.</t>
  </si>
  <si>
    <t>Dle pol. 113325:29,250=29,250 [A] 
Dle pol. 122735::150,21=150,210 [B] 
Dle pol. 133335:14,040=14,040 [C] 
Dle pol. 131735::67,883=67,883 [D] 
Celkem:A+B+C+D=261,383 [E]</t>
  </si>
  <si>
    <t>zahrnuje veškeré poplatky provozovateli skládky související s uložením odpadu na skládce.</t>
  </si>
  <si>
    <t>014102</t>
  </si>
  <si>
    <t>T</t>
  </si>
  <si>
    <t>Beton, železobeton, kámen, dlažební kostky.</t>
  </si>
  <si>
    <t>Dle pol. 11354:0,2*0,25*120,0*2,500=15,000 [A] 
Dle pol. 966165:228,707*2,500=571,768 [B] 
Celkem:A+B=586,768 [C]</t>
  </si>
  <si>
    <t>014112</t>
  </si>
  <si>
    <t>POPLATKY ZA SKLÁDKU TYP S-IO (INERTNÍ ODPAD)</t>
  </si>
  <si>
    <t>Asfaltové vrstvy. 
V případě vyhovujících PAU bude uloženo na skládku KSÚSV.</t>
  </si>
  <si>
    <t>Dle pol. 113135:6,12*2,200=13,464 [A]</t>
  </si>
  <si>
    <t>014132</t>
  </si>
  <si>
    <t>POPLATKY ZA SKLÁDKU TYP S-NO (NEBEZPEČNÝ ODPAD)</t>
  </si>
  <si>
    <t>Mostní izolace.</t>
  </si>
  <si>
    <t>Dle pol. 97817:0,01*878,9*2,200=19,336 [A]</t>
  </si>
  <si>
    <t>02851</t>
  </si>
  <si>
    <t>PRŮZKUMNÉ PRÁCE DIAGNOSTIKY KONSTRUKCÍ NA POVRCHU</t>
  </si>
  <si>
    <t>Doplňková diagnostika kotevních oblastí a zainkektovatelnosti kotevních kanálků. Dvě čela,dvě etapy, závěrečné zhodnocení.</t>
  </si>
  <si>
    <t>2*2=4,000 [A]</t>
  </si>
  <si>
    <t>Doplňkový diagnostický průzkum spodní stavby , průzkum trhlin v konstrukci sp. st., CHRL apod. Průzkum bude sloužit jako  
podklad k případnému upřesnění rozsahu oprav na spodní stavbě.</t>
  </si>
  <si>
    <t>Zemní práce</t>
  </si>
  <si>
    <t>113135</t>
  </si>
  <si>
    <t>ODSTRANĚNÍ KRYTU ZPEVNĚNÝCH PLOCH S ASFALT POJIVEM, ODVOZ DO 8KM</t>
  </si>
  <si>
    <t>Odstranění litého asfaltu z povrchu levé a pravé římsy.</t>
  </si>
  <si>
    <t>1,700*0,030*120,000=6,120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</si>
  <si>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</si>
  <si>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113325</t>
  </si>
  <si>
    <t>ODSTRAN PODKL ZPEVNĚNÝCH PLOCH Z KAMENIVA NESTMEL, ODVOZ DO 8KM</t>
  </si>
  <si>
    <t>Odstranění podkladních vrstev vozovky. Včetně odvozu na řízenou skládku.Tl. 200 mm.</t>
  </si>
  <si>
    <t>Před mostem:13,000*0,200*5,300=13,780 [A] 
Za mostem:13,000*0,200*5,300=13,780 [B] 
Celkem:A+B=27,560 [C]</t>
  </si>
  <si>
    <t>Odstranění podkladních vrstev vozovky. Včetně odvozu na řízenou skládku.Tl. 250 mm.</t>
  </si>
  <si>
    <t>Před mostem:13,000*0,250*4,500=14,625 [A] 
Za mostem:13,000*0,250*4,500=14,625 [B] 
Celkem: A+B=29,250 [C]</t>
  </si>
  <si>
    <t>113335</t>
  </si>
  <si>
    <t>ODSTRAN PODKL ZPEVNĚNÝCH PLOCH S ASFALT POJIVEM, ODVOZ DO 8KM</t>
  </si>
  <si>
    <t>Odstranění podkladních vrstev vozovky. Včetně odvozu na řízenou skládku.Tl. 100 mm.</t>
  </si>
  <si>
    <t>Před mostem:13,000*0,100*5.400=7,020 [A] 
Za mostem:13,000*0,100*5,400=7,020 [B] 
Celkem:A+B=14,040 [C]</t>
  </si>
  <si>
    <t>11354</t>
  </si>
  <si>
    <t>ODSTRANĚNÍ OBRUBNÍKŮ</t>
  </si>
  <si>
    <t>Odstranění kamenných obrubníků na mostě. Včetně odvozu na skládku KSÚSV do 15km.</t>
  </si>
  <si>
    <t>Podél levé římsy:60,000=60,000 [A] 
Podél pravé římsy:60,000=60,000 [B] 
Celkem:A+B=120,000 [C]</t>
  </si>
  <si>
    <t>113727</t>
  </si>
  <si>
    <t>FRÉZOVÁNÍ ZPEVNĚNÝCH PLOCH ASFALTOVÝCH, ODVOZ DO 16KM</t>
  </si>
  <si>
    <t>Frézování vozovky. Včetně odvozu na skládku KSÚSV, zametení a vyčištění podkladu.</t>
  </si>
  <si>
    <t>Před mostem tl. 100 mm:13,000*0,100*7,600=9,880 [A] 
Na mostě tl. 130 mm - odhad:13,000*0,130*51,700=87,373 [B] 
Za mostem tl. 100 mm:13,000*0,100*7,400=9,620 [C] 
Celkem:A+B+C=106,873 [D]</t>
  </si>
  <si>
    <t>122735</t>
  </si>
  <si>
    <t>ODKOPÁVKY A PROKOPÁVKY OBECNÉ TŘ. I, ODVOZ DO 8KM</t>
  </si>
  <si>
    <t>Odkopávky pro zpevnění u opěr pod mostem a u pilířů. Včetně odvozu na řízenou skládku.</t>
  </si>
  <si>
    <t>Opěra OP1:19,200*3,900=74,880 [A] 
Opěra OP4:19,200*2,400=46,080 [B] 
Pilíře P2 a P3:2*3,000*0,250*19,500=29,250 [C] 
Celkem:A+B+C=150,210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</si>
  <si>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</si>
  <si>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131735</t>
  </si>
  <si>
    <t>HLOUBENÍ JAM ZAPAŽ I NEPAŽ TŘ. I, ODVOZ DO 8KM</t>
  </si>
  <si>
    <t>Odtěžení přechodových oblastí za rubem opěr. Včetně odvozu na skládku.</t>
  </si>
  <si>
    <t>Opěra OP1:14,630*4,060=59,398 [A] 
Opěra OP4:14,630*0,580=8,485 [B] 
Celkem:A+B=67,883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</si>
  <si>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</si>
  <si>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</si>
  <si>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</si>
  <si>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 122735:150,210=150,210 [A] 
dle pol. 131735:67,883=67,883 [B] 
Celkem:A+B=218,093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</si>
  <si>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</si>
  <si>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</si>
  <si>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</si>
  <si>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obsyp pilířů P2 a P3 kačírkem</t>
  </si>
  <si>
    <t>2*3,000*0,250*19,300=28,950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</si>
  <si>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</si>
  <si>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</si>
  <si>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</si>
  <si>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</si>
  <si>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přechodové oblasti za opěrou OP1 a OP4</t>
  </si>
  <si>
    <t>Opěra OP1:14,100*2,600=36,660 [A] 
Opěra OP4:14,100*0,420=5,922 [B] 
Celkem:A+B=42,582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</si>
  <si>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</si>
  <si>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</si>
  <si>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18</t>
  </si>
  <si>
    <t>21341</t>
  </si>
  <si>
    <t>DRENÁŽNÍ VRSTVY Z PLASTBETONU (PLASTMALTY)</t>
  </si>
  <si>
    <t>Proužek drenážního plastbetonu v úžlabí NK š. 0,15 m. V místě trubičky OIZ žebro 0,5x0,5 m. Příčné žebro š. 0,075 m, včetně drenážního profilu.  
V tl. ochrany izolace. V místě odvodnění šachet VO.</t>
  </si>
  <si>
    <t>Průběžné podélné žebro:2*0,150*0,035*51,700=0,543 [A] 
Rozšíření místě trubičky OIZ:10*0,350*0,035*0,5=0,061 [B] 
Příčné žebro před MZ:2*0,075*0,035*13,300=0,070 [C] 
Příčná žebra pro odvodnění šachet VO:2*0,150*0,035*1,400=0,015 [D] 
Celkem:A+B+C+D=0,689 [E]</t>
  </si>
  <si>
    <t>Položka zahrnuje:  
- dodávku předepsaného materiálu pro drenážní vrstvu, včetně mimostaveništní a vnitrostaveništní dopravy  
- provedení drenážní vrstvy předepsaných rozměrů a předepsaného tvaru</t>
  </si>
  <si>
    <t>19</t>
  </si>
  <si>
    <t>22694</t>
  </si>
  <si>
    <t>ZÁPOROVÉ PAŽENÍ Z KOVU DOČASNÉ</t>
  </si>
  <si>
    <t>kotvené záporové pažení (rozhraní etap) - ocelový porfil HEB 140 z oceli S235, á 1.0 m, 33.8 kg/m, vč. odstranění</t>
  </si>
  <si>
    <t>Délka 2m:6*2,000*33,8*0,001=0,406 [A] 
Délka 4m:1*4,000*33,8*0,001=0,135 [B] 
Délka 5m:1*5,000*33,8*0,001=0,169 [C] 
Délka 2,5m:2*2,500*33,8*0,001=0,169 [D] 
Celkem:A+B+C+D=0,879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</si>
  <si>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</si>
  <si>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20</t>
  </si>
  <si>
    <t>22695A</t>
  </si>
  <si>
    <t>VÝDŘEVA ZÁPOROVÉHO PAŽENÍ DOČASNÁ (PLOCHA)</t>
  </si>
  <si>
    <t>M2</t>
  </si>
  <si>
    <t>záporové pažení - výdřeva , vč. odstranění</t>
  </si>
  <si>
    <t>Délka:1,0*(0,6*2+1,8+2,9)+1,0*(0,6*3+1,5)=9,200 [A]</t>
  </si>
  <si>
    <t>položka zahrnuje osazení pažin bez ohledu na druh, jejich opotřebení a jejich odstranění</t>
  </si>
  <si>
    <t>21</t>
  </si>
  <si>
    <t>261516</t>
  </si>
  <si>
    <t>VRTY PRO KOTV, INJEKT, MIKROPIL NA POVRCHU TŘ V D DO 80MM</t>
  </si>
  <si>
    <t>Vrty pro osazení odvodnění izolace a odvodnění nosníků</t>
  </si>
  <si>
    <t>Odvodnění zolace:10*0,850=8,500 [A] 
Odvodnění nosnéků:17*6*0,100=10,200 [B] 
Celkem:A+B=18,700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</si>
  <si>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</si>
  <si>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22</t>
  </si>
  <si>
    <t>26154</t>
  </si>
  <si>
    <t>VRTY PRO KOTVENÍ, INJEKTÁŽ A MIKROPILOTY NA POVRCHU TŘ. V D DO 200MM</t>
  </si>
  <si>
    <t>Vrty pro prostup rubové drenáže křídly DN200. Včetně odvozu vytěženého materiálu na skládku a poplatku za uskladnění.</t>
  </si>
  <si>
    <t>Opěra OP4:2*1,5=3,000 [A] 
Opěra OP4:2*1,5=3,000 [B] 
Celkem:A+B=6,000 [C]</t>
  </si>
  <si>
    <t>23</t>
  </si>
  <si>
    <t>261614</t>
  </si>
  <si>
    <t>VRTY PRO KOTVENÍ A INJEKTÁŽ TŘ VI NA POVRCHU D DO 35MM</t>
  </si>
  <si>
    <t>Zřízení pevného bodu na pilířích P2 a P3.  
Vrty pro osazení nerezových závitových tyčí o průměru 25 mm.</t>
  </si>
  <si>
    <t>2*16*1,200=38,400 [A]</t>
  </si>
  <si>
    <t>24</t>
  </si>
  <si>
    <t>264115</t>
  </si>
  <si>
    <t>VRTY PRO PILOTY TŘ. I D DO 300MM</t>
  </si>
  <si>
    <t>Vrty pro HEB 140 (záporové pažení)</t>
  </si>
  <si>
    <t>6*2,000+1*4,000+1*5,000+2*2,500=26,000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</si>
  <si>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</si>
  <si>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25</t>
  </si>
  <si>
    <t>272313</t>
  </si>
  <si>
    <t>ZÁKLADY Z PROSTÉHO BETONU DO C16/20 (B20)</t>
  </si>
  <si>
    <t>Podkladní beton C16/20. Pod rubovou drenáží, pod dobetonávkou opěry OP1, pod římsou na křídlech.</t>
  </si>
  <si>
    <t>Pod rubovou drenáží:2*0,400*0,100*14,610=1,169 [A] 
Pod dobetonávkou opěry OP1:0,450*0,100*14,610=0,657 [B] 
Pod římsou na křídlech:(2*4,000*0,600+2*3,000*0,600)*0,6=5,040 [C] 
Celkem:A+B+C=6,866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</si>
  <si>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</si>
  <si>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26</t>
  </si>
  <si>
    <t>281451</t>
  </si>
  <si>
    <t>INJEKTOVÁNÍ NÍZKOTLAKÉ Z CEMENTOVÉ MALTY NA POVRCHU</t>
  </si>
  <si>
    <t>Výplň kavern pod opěrou OP1.</t>
  </si>
  <si>
    <t>0,700*0,300*17,000=3,570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</si>
  <si>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</si>
  <si>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27</t>
  </si>
  <si>
    <t>Zřízení pevného bodu na pilířích P2 a P3. Injektování nerezových závitových tyčí O25 mm</t>
  </si>
  <si>
    <t>32*0,75*0,021=0,504 [A]</t>
  </si>
  <si>
    <t>28</t>
  </si>
  <si>
    <t>285392</t>
  </si>
  <si>
    <t>DODATEČNÉ KOTVENÍ VLEPENÍM BETONÁŘSKÉ VÝZTUŽE D DO 16MM DO VRTŮ</t>
  </si>
  <si>
    <t>Vrty prům.12 pro kotevní výztuž spřažené desky, hloubka viz výkres tvaru a výztuže, vč. vlepení.</t>
  </si>
  <si>
    <t>deska:18*101=1 818,000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</si>
  <si>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</si>
  <si>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29</t>
  </si>
  <si>
    <t>Kotvení dobetonování rubu opěr a úložných prahů, přikotvení a nadbetonování křídel. Trny průměru 16 mm.</t>
  </si>
  <si>
    <t>Opěra OP1 á 400 mm:3*44=132,000 [A] 
Opěra OP4 á 400 mm:2*44=88,000 [B] 
Úložný práh OP1 á 400 mm:1*44=44,000 [C] 
Úložný práh OP4 á 400 mm:1*44=44,000 [D] 
Přikotvení křídel:4*6=24,000 [E] 
Kotvení nadbetonování křídel á 400 mm:(3+4+3+4)/0,4=35,000 [F] 
Celkem:A+B+C+D+E+F=367,000 [G]</t>
  </si>
  <si>
    <t>30</t>
  </si>
  <si>
    <t>285394</t>
  </si>
  <si>
    <t>DODATEČNÉ KOTVENÍ VLEPENÍM BETONÁŘSKÉ VÝZTUŽE D DO 25MM DO VRTŮ</t>
  </si>
  <si>
    <t>Zřízení pevného bodu na pilířích P2 a P3. NEREZOVÉ ZÁVITOVÉ TYČE o půměru 25 mm</t>
  </si>
  <si>
    <t>Pilíř P2:16=16,000 [A] 
Pilíř P3:16=16,000 [B] 
A+B=32,000 [C]</t>
  </si>
  <si>
    <t>31</t>
  </si>
  <si>
    <t>28997</t>
  </si>
  <si>
    <t>OPLÁŠTĚNÍ (ZPEVNĚNÍ) Z GEOTEXTILIE A GEOMŘÍŽOVIN</t>
  </si>
  <si>
    <t>Ochrana PE folie v těsnící vrstvě, vykázána 2x plocha ((1+1)x300 g/m2), pod kačírkem u pilířů.</t>
  </si>
  <si>
    <t>OP1:2*14,630*2,400=70,224 [A] 
OP4:2*14,630*1,200=35,112 [B] 
P2 a P3:2*2*3,0*19,300=231,600 [C] 
Celkem:A+B+C=336,936 [D]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</si>
  <si>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</si>
  <si>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32</t>
  </si>
  <si>
    <t>28999</t>
  </si>
  <si>
    <t>OPLÁŠTĚNÍ (ZPEVNĚNÍ) Z FÓLIE</t>
  </si>
  <si>
    <t>Těsnící PE fólie v přechodových oblastech mostu.</t>
  </si>
  <si>
    <t>OP1:14,630*2,400=35,112 [A] 
OP4:14,630*1,200=17,556 [B] 
Celkem:A+B=52,668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</si>
  <si>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</si>
  <si>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</si>
  <si>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33</t>
  </si>
  <si>
    <t>31717</t>
  </si>
  <si>
    <t>KOVOVÉ KONSTRUKCE PRO KOTVENÍ ŘÍMSY</t>
  </si>
  <si>
    <t>KG</t>
  </si>
  <si>
    <t>Kotevní přípravek římsy. 7 kg/kus.</t>
  </si>
  <si>
    <t>Levá římsa, á 1,0 m:60*7,000=420,000 [A] 
Pravá římsa, á 1,0 m:60*7,000=420,000 [B] 
Celkem:A+B=840,000 [C]</t>
  </si>
  <si>
    <t>Položka zahrnuje dodávku (výrobu) kotevního prvku předepsaného tvaru a jeho osazení do předepsané polohy včetně nezbytných prací (vrty, zálivky apod.)</t>
  </si>
  <si>
    <t>34</t>
  </si>
  <si>
    <t>317325</t>
  </si>
  <si>
    <t>ŘÍMSY ZE ŽELEZOBETONU DO C30/37 (B37)</t>
  </si>
  <si>
    <t>Mostní římsy, včetně dilatačních a smršťovacích spár a striáže. Včetně vyznačení letopočtu vlysem do betonu.</t>
  </si>
  <si>
    <t>Levá římsa:60,000*0,830=49,800 [A] 
Pravá římsa:60,000*0,830=49,800 [B] 
Celkem:A+B=99,600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</si>
  <si>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</si>
  <si>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</si>
  <si>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</si>
  <si>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</si>
  <si>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Parametrická spotřeba 160 kg/m3.</t>
  </si>
  <si>
    <t>Dle pol. 317325:99,600*0,160=15,936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</si>
  <si>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</si>
  <si>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36</t>
  </si>
  <si>
    <t>333325</t>
  </si>
  <si>
    <t>MOSTNÍ OPĚRY A KŘÍDLA ZE ŽELEZOVÉHO BETONU DO C30/37 (B37)</t>
  </si>
  <si>
    <t>Dobetonování rubu opěr a závěrné zídky, z betonu C30/37 tl. 450 mm, nadbetonování křídel.</t>
  </si>
  <si>
    <t>rub opěry OP1 a závěrná zídka:17,000*1,500=25,500 [A] 
závěrná zídka opěry OP4:17,000*0,900=15,300 [B] 
nadbetonování křídel:(4+3+4+3)*0,2=2,800 [C] 
Celkem:A+B+C=43,600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</si>
  <si>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</si>
  <si>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</si>
  <si>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333365</t>
  </si>
  <si>
    <t>VÝZTUŽ MOSTNÍCH OPĚR A KŘÍDEL Z OCELI 10505, B500B</t>
  </si>
  <si>
    <t>Výztuž závěrných zídek a nadbetonování křídel. Parametrická spotřeba 150 kg/m3.</t>
  </si>
  <si>
    <t>Dle pol. 333325b:43,600*0,150=6,540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</si>
  <si>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</si>
  <si>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</si>
  <si>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38</t>
  </si>
  <si>
    <t>451314</t>
  </si>
  <si>
    <t>PODKLADNÍ A VÝPLŇOVÉ VRSTVY Z PROSTÉHO BETONU C25/30</t>
  </si>
  <si>
    <t>Podkladní beton pro zpevnění kamenem do betonu C20/25n.Tl. 200 mm.</t>
  </si>
  <si>
    <t>Podél křídla 1L:5,8*0,200*0,500=0,580 [A] 
Podél křídla 4L:5,8*0,200*0,500=0,580 [B] 
Podél křídla 1P:5,7*0,200*0,500=0,570 [C] 
Podél křídla 4P:5,7*0,200*0,500=0,570 [D] 
Před opěrou OP1:8,500*0,200*18,600=31,620 [E] 
Před opěrou OP4:4,700*0,200*18,600=17,484 [F] 
Celkem:A+B+C+D+E+F=51,404 [G]</t>
  </si>
  <si>
    <t>39</t>
  </si>
  <si>
    <t>45152</t>
  </si>
  <si>
    <t>PODKLADNÍ A VÝPLŇOVÉ VRSTVY Z KAMENIVA DRCENÉHO</t>
  </si>
  <si>
    <t>Štěrkopísek pod zpevnění pod opěrami a kolem křídel.</t>
  </si>
  <si>
    <t>Před opěrou OP1:18,600*0,900=16,740 [A] 
Před opěrou OP4:18,600*1,700=31,620 [B] 
Podél křídel:2*4,0*0,5+2*3,2*0,5=7,200 [C] 
Celkem:A+B+C=55,560 [D]</t>
  </si>
  <si>
    <t>položka zahrnuje dodávku předepsaného kameniva, mimostaveništní a vnitrostaveništní dopravu a jeho uložení  
není-li v zadávací dokumentaci uvedeno jinak, jedná se o nakupovaný materiál</t>
  </si>
  <si>
    <t>40</t>
  </si>
  <si>
    <t>457325</t>
  </si>
  <si>
    <t>VYROVNÁVACÍ A SPÁDOVÝ ŽELEZOBETON C30/37</t>
  </si>
  <si>
    <t>Spádový beton na prefabrikovaných nosnících, včetně úpravy bezdilatačního přechodu nad pilíři, čela NK a obetonování dutin nosníků.</t>
  </si>
  <si>
    <t>Vyrovnávací spádový beton:17,00*0,130*51,700=114,257 [A] 
koncový příčník - obetonování čel nosníků:2*0,400*1,100*17,600=15,488 [B] 
Celkem:A+B=129,745 [C]</t>
  </si>
  <si>
    <t>41</t>
  </si>
  <si>
    <t>457365</t>
  </si>
  <si>
    <t>VÝZTUŽ VYROV A SPÁD BETONU Z OCELI 10505, B500B</t>
  </si>
  <si>
    <t>Výztuž koncových příčníků, parametrická spotřeba 150kg/m3.</t>
  </si>
  <si>
    <t>Příčníky 15,488*0,150=2,323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</si>
  <si>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</si>
  <si>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42</t>
  </si>
  <si>
    <t>457366</t>
  </si>
  <si>
    <t>VÝZTUŽ VYROVNÁVACÍHO A SPÁDOVÉHO BETONU Z KARI SÍTÍ</t>
  </si>
  <si>
    <t>Výztuž spádového betonu KARI sítí průměr 8mm, oka 100/100 včetně přesahů 50%.</t>
  </si>
  <si>
    <t>17,000*51,700*1,5*7,9/1000=10,415 [B]</t>
  </si>
  <si>
    <t>43</t>
  </si>
  <si>
    <t>45860</t>
  </si>
  <si>
    <t>VÝPLŇ ZA OPĚRAMI A ZDMI Z MEZEROVITÉHO BETONU</t>
  </si>
  <si>
    <t>Přechodové oblasti mostu.</t>
  </si>
  <si>
    <t>Opěra OP1:17,000*0,900=15,300 [A] 
Opěra OP4:17,000*0,300=5,100 [B] 
Celkem:A+B=20,400 [C]</t>
  </si>
  <si>
    <t>položka zahrnuje:  
- dodávku mezerovitého betonu předepsané kvality a zásyp se zhutněním včetně mimostaveništní a vnitrostaveništní dopravy</t>
  </si>
  <si>
    <t>44</t>
  </si>
  <si>
    <t>461314</t>
  </si>
  <si>
    <t>PATKY Z PROSTÉHO BETONU C25/30</t>
  </si>
  <si>
    <t>Betonové prahy v patě zpevnění z betonu C25/30.</t>
  </si>
  <si>
    <t>V patě zpevnění OP1:0,500*0,800*19,290=7,716 [A] 
V patě zpevnění OP4:0,500*0,800*19,290=7,716 [B] 
Celkem:A+B=15,432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</si>
  <si>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</si>
  <si>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45</t>
  </si>
  <si>
    <t>461315</t>
  </si>
  <si>
    <t>PATKY Z PROSTÉHO BETONU C30/37</t>
  </si>
  <si>
    <t>Obetonování patek sloupů VO z betonu C30/37 XF4.</t>
  </si>
  <si>
    <t>2*0,9*0,9*0,2=0,324 [A]</t>
  </si>
  <si>
    <t>46</t>
  </si>
  <si>
    <t>465512</t>
  </si>
  <si>
    <t>DLAŽBY Z LOMOVÉHO KAMENE NA MC</t>
  </si>
  <si>
    <t>Zpevnění v blízkosti opěr a vnitřních podpěr tl. 250 mm, spárovací malta XF4.</t>
  </si>
  <si>
    <t>Podél křídla 1L:5,800*0,250*0,500=0,725 [A] 
Podél křídla 4L:5,800*0,250*0,500=0,725 [B] 
Podél křídla 1P:5,700*0,250*0,500=0,713 [C] 
Podél křídla 4P:5,700*0,250*0,500=0,713 [D] 
Před opěrou OP1:8,500*0,250*18,600=39,525 [E] 
Před opěrou OP4:4,700*0,250*18,600=21,855 [F] 
Celkem:A+B+C+D+E+F=64,256 [G]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</si>
  <si>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</si>
  <si>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</si>
  <si>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47</t>
  </si>
  <si>
    <t>56314</t>
  </si>
  <si>
    <t>VOZOVKOVÉ VRSTVY Z MECHANICKY ZPEVNĚNÉHO KAMENIVA TL. DO 200MM</t>
  </si>
  <si>
    <t>Úprava komunikace před a za mostem. KZK tl. 200 mm.</t>
  </si>
  <si>
    <t>Před mostem:13,000*5,000=65,000 [A] 
Za mostem:13,000*5,000=65,000 [B] 
Celkme:A+B=130,000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</si>
  <si>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</si>
  <si>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</si>
  <si>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56335</t>
  </si>
  <si>
    <t>VOZOVKOVÉ VRSTVY ZE ŠTĚRKODRTI TL. DO 250MM</t>
  </si>
  <si>
    <t>Úprava komunikace před a za mostem. ŠDA tl. 250 mm.</t>
  </si>
  <si>
    <t>Před mostem:13,000*4,400=57,200 [A] 
Za mostem:13,000*4,400=57,200 [B] 
Celkem:A+B=114,400 [C]</t>
  </si>
  <si>
    <t>49</t>
  </si>
  <si>
    <t>572123</t>
  </si>
  <si>
    <t>INFILTRAČNÍ POSTŘIK Z EMULZE DO 1,0KG/M2</t>
  </si>
  <si>
    <t>Infiltrační postřik 0,9 kg/m3.Úprava komunikace před a za mostem.</t>
  </si>
  <si>
    <t>Před mostem:13,000*5,000=65,000 [A] 
Za mostem:13,000*5,000=65,000 [B] 
Celkem:A+B=130,000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</si>
  <si>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</si>
  <si>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50</t>
  </si>
  <si>
    <t>572213</t>
  </si>
  <si>
    <t>SPOJOVACÍ POSTŘIK Z EMULZE DO 0,5KG/M2</t>
  </si>
  <si>
    <t>Spojovací postřik 0,3 kg/m3. V celé délce úpravy komunikace.Pod ložnou a obrusnou vrstvou.</t>
  </si>
  <si>
    <t>Před mostem:2*13,000*7,500=195,000 [A] 
Na mostě:2*13,000*51,700=1 344,200 [B] 
Za mostem:2*13,000*7,500=195,000 [C] 
Celkem:A+B+C=1 734,200 [D]</t>
  </si>
  <si>
    <t>51</t>
  </si>
  <si>
    <t>574D56</t>
  </si>
  <si>
    <t>ASFALTOVÝ BETON PRO LOŽNÍ VRSTVY MODIFIK ACL 16+, 16S TL. 60MM</t>
  </si>
  <si>
    <t>Ložná vrstva vozovky. ACL 16S PMB tl. 60 mm. V celé délce úpravy komunikace.</t>
  </si>
  <si>
    <t>Před mostem:13,000*7,500=97,500 [A] 
Na mostě:13,000*51,700=672,100 [B] 
Za mostem:13,000*7,500=97,500 [C] 
Celkem:A+B+C=867,100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</si>
  <si>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</si>
  <si>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52</t>
  </si>
  <si>
    <t>574F88</t>
  </si>
  <si>
    <t>ASFALTOVÝ BETON PRO PODKLADNÍ VRSTVY MODIFIK ACP 22+, 22S TL. 90MM</t>
  </si>
  <si>
    <t>Ložná vrstva vozovky. ACP 22+ PMB tl. 90 mm.</t>
  </si>
  <si>
    <t>Před mostem:13,000*5,4=70,200 [A] 
Za mostem:13,000*5,3=68,900 [B] 
Celkem:A+B=139,100 [C]</t>
  </si>
  <si>
    <t>53</t>
  </si>
  <si>
    <t>574J54</t>
  </si>
  <si>
    <t>ASFALTOVÝ KOBEREC MASTIXOVÝ MODIFIK SMA 11+, 11S TL. 40MM</t>
  </si>
  <si>
    <t>Obrusná vrstva vozovky SMA 11S PMB tl. 40 mm. V celé délce úpravy komunikace.</t>
  </si>
  <si>
    <t>54</t>
  </si>
  <si>
    <t>575F43</t>
  </si>
  <si>
    <t>LITÝ ASFALT MA IV (OCHRANA MOSTNÍ IZOLACE) 11 TL. 35MM MODIFIK</t>
  </si>
  <si>
    <t>Ochrana izolace na mostě. MA IV PMB tl. 35 mm.</t>
  </si>
  <si>
    <t>13,000*51,700=672,100 [A]</t>
  </si>
  <si>
    <t>55</t>
  </si>
  <si>
    <t>587206</t>
  </si>
  <si>
    <t>PŘEDLÁŽDĚNÍ KRYTU Z BETONOVÝCH DLAŽDIC SE ZÁMKEM</t>
  </si>
  <si>
    <t>Předláždění chodníků u říms. Včetně lože ze ŠP.</t>
  </si>
  <si>
    <t>Před levou římsou u OP1:0,100*2,300*2,000=0,460 [A] 
Před pravou římsou u OP1:0,100*5,600*2,000=1,120 [B] 
Za levou římsou u OP4:0,100*5,900*2,000=1,180 [C] 
Za pravou římsou u OP4:0,100*1,500*2,000=0,300 [D] 
Celkem:A+B+C+D=3,060 [E]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</si>
  <si>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</si>
  <si>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</t>
  </si>
  <si>
    <t>58920</t>
  </si>
  <si>
    <t>VÝPLŇ SPAR MODIFIKOVANÝM ASFALTEM</t>
  </si>
  <si>
    <t>Úprava spáry na začátku a konci úpravy komunikace.</t>
  </si>
  <si>
    <t>Začátek úpravy:13,000=13,000 [A] 
Konec úpravy:13,000=13,000 [B] 
Těsnění spár u patek slouů VO:2*0,4*4=3,200 [C] 
Celkem:A+B+C=29,200 [D]</t>
  </si>
  <si>
    <t>položka zahrnuje:  
- dodávku předepsaného materiálu  
- vyčištění a výplň spar tímto materiálem</t>
  </si>
  <si>
    <t>Úpravy povrchů, podlahy, výplně otvorů</t>
  </si>
  <si>
    <t>57</t>
  </si>
  <si>
    <t>626111</t>
  </si>
  <si>
    <t>REPROFILACE PODHLEDŮ, SVISLÝCH PLOCH SANAČNÍ MALTOU JEDNOVRST TL 10MM</t>
  </si>
  <si>
    <t>Sanace podhledu a boků nosné konstrukce, pilířů. Včetně ošetření obnažené výztuže. Předpoklad 80% plochy.</t>
  </si>
  <si>
    <t>NK:(48,895*17,6+0,85*51,7*2)*80/100=758,754 [A] 
Pilíře:(4*2*(4,125*0,6+4,125*1,2)+4*2*(3,71*0,6+3,71*1,2))*80/100=90,259 [B] 
Úložné prahy pilířů P2 a P3::(2*18,700*0,900+2*0,900*1,350)*2*80/100=57,744 [C] 
Celkem:A+B+C=906,757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</si>
  <si>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</si>
  <si>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58</t>
  </si>
  <si>
    <t>626113</t>
  </si>
  <si>
    <t>REPROFILACE PODHLEDŮ, SVISLÝCH PLOCH SANAČNÍ MALTOU JEDNOVRST TL 30MM</t>
  </si>
  <si>
    <t>Sanace podhledu a boků nosné konstrukce tl. 30mm. Včetně ošetření obnažené výztuže. Předpoklad 20% plochy NK.</t>
  </si>
  <si>
    <t>NK:(48,895*17,6+0,85*51,7*2)*20/100=189,688 [A]</t>
  </si>
  <si>
    <t>59</t>
  </si>
  <si>
    <t>626122</t>
  </si>
  <si>
    <t>REPROFILACE PODHLEDŮ, SVISLÝCH PLOCH SANAČNÍ MALTOU DVOUVRST TL 50MM</t>
  </si>
  <si>
    <t>Sanace pilířů, vntřních příčníků, opěr a křídel. Včetně ošetření obnažené výztuže. Předpoklad 20% plochy pilířů, 80% plochy opěr včetně křídel.</t>
  </si>
  <si>
    <t>Pilíře:(4*2*(4,125*0,6+4,125*1,2)+4*2*(3,71*0,6+3,71*1,2))*20/100=22,565 [A] 
Úložné prahy pilířů P2 a P3::(2*18,700*0,900+2*0,900*1,350)*2*20/100=14,436 [B] 
Opěra OP1:1,65*17,6*80/100=23,232 [C] 
Opěra OP4:1,75*17,6*80/100=24,640 [D] 
Křídla u OP1:1,35*2*80/100=2,160 [E] 
Křídla u OP4:1,62*2*80/100=2,592 [F] 
Celkem:A+B+C+D+E+F=89,625 [G]</t>
  </si>
  <si>
    <t>60</t>
  </si>
  <si>
    <t>626123</t>
  </si>
  <si>
    <t>REPROFIL PODHL, SVIS PLOCH SANAČ MALTOU DVOUVRST TL DO 60MM</t>
  </si>
  <si>
    <t>Sanace opěr a křídel. Včetně ošetření obnažené výztuže. Předpoklad 20% plochy opěr včetně křídel.</t>
  </si>
  <si>
    <t>Opěra OP1:1,65*17,6*20/100=5,808 [A] 
Opěra OP4:1,75*17,6*20/100=6,160 [B] 
Křídla u OP1:1,35*2*20/100=0,540 [C] 
Křídla u OP4:1,62*2*20/100=0,648 [D] 
Celkem:A+B+C+D=13,156 [E]</t>
  </si>
  <si>
    <t>61</t>
  </si>
  <si>
    <t>62631</t>
  </si>
  <si>
    <t>SPOJOVACÍ MŮSTEK MEZI STARÝM A NOVÝM BETONEM</t>
  </si>
  <si>
    <t>100% ploch - NK, opěry včetně křídel, pilíře.</t>
  </si>
  <si>
    <t>NK:(48,895*17,6+0,85*51,7*2)=948,442 [A] 
Pilíře:(4*2*(4,125*0,6+4,125*1,2)+4*2*(3,71*0,6+3,71*1,2))=112,824 [B] 
Úložné prahy pilířů P2 a P3::(2*18,700*0,900+2*0,900*1,350)*2=72,180 [C] 
Opěra OP1:1,65*17,6=29,040 [D] 
Opěra OP4:1,75*17,6=30,800 [E] 
Křídla u OP1:1,35*2=2,700 [F] 
Křídla u OP4:1,62*2=3,240 [G] 
Celkem:A+B+C+D+E+F+G=1 199,226 [H]</t>
  </si>
  <si>
    <t>62</t>
  </si>
  <si>
    <t>62641</t>
  </si>
  <si>
    <t>SJEDNOCUJÍCÍ STĚRKA JEMNOU MALTOU TL CCA 2MM</t>
  </si>
  <si>
    <t>100% sanovaných ploch</t>
  </si>
  <si>
    <t>63</t>
  </si>
  <si>
    <t>62662</t>
  </si>
  <si>
    <t>INJEKTÁŽ TRHLIN TĚSNÍCÍ</t>
  </si>
  <si>
    <t>Odhad 60m. Čerpáno se souhlasem investroa na základě doplňkové diagnostiky.</t>
  </si>
  <si>
    <t>položka zahrnuje:  
dodávku veškerého materiálu potřebného pro předepsanou úpravu v předepsané kvalitě  
vyčištění trhliny  
provedení vlastní injektáže  
potřebná lešení a podpěrné konstrukce</t>
  </si>
  <si>
    <t>64</t>
  </si>
  <si>
    <t>62665</t>
  </si>
  <si>
    <t>REINJEKTÁŽ KANÁLKŮ PODÉLNÉHO A PŘÍČNÉHO PŘEDPJETÍ</t>
  </si>
  <si>
    <t>Injektáž předpínacích kabelů - 28ks/nosník, včetně osazení injektážních pakrů. Čerpáno se souhlasem investroa na základě doplňkové diagnostiky.</t>
  </si>
  <si>
    <t>2*14*17=476,000 [A]</t>
  </si>
  <si>
    <t>zahrnuje obnažení a očištění kotevní desky, vyvrtání otvoru pro injektáž v betonu nosníku, zavedení kanyl pro injektáž a pro odvzdušnění, namíchání injektážní směsi a vyplnění trubek tlakovým zařízením  
nezahrnuje bourání obetonovaných čel nosníků a zpětné zabetonování</t>
  </si>
  <si>
    <t>Přidružená stavební výroba</t>
  </si>
  <si>
    <t>65</t>
  </si>
  <si>
    <t>711112</t>
  </si>
  <si>
    <t>IZOLACE BĚŽNÝCH KONSTRUKCÍ PROTI ZEMNÍ VLHKOSTI ASFALTOVÝMI PÁSY</t>
  </si>
  <si>
    <t>Izolace rubu opěr a křídel. Včetně očištění a  přípravy podkladu u stávajících betonových ploch.</t>
  </si>
  <si>
    <t>Rub opěr:(3,3+1,90)*14,63=76,076 [A] 
Rub křídel:2*(5,34+2,32)=15,320 [B] 
Celkem:A+B=91,396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</si>
  <si>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</si>
  <si>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66</t>
  </si>
  <si>
    <t>711442</t>
  </si>
  <si>
    <t>IZOLACE MOSTOVEK CELOPLOŠNÁ ASFALTOVÝMI PÁSY S PEČETÍCÍ VRSTVOU</t>
  </si>
  <si>
    <t>Izolace NAIP 5 mm, včetně kotevně-impregnačního nátěru a pečetící vrstvy.</t>
  </si>
  <si>
    <t>17,000*51,700=878,900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</si>
  <si>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</si>
  <si>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67</t>
  </si>
  <si>
    <t>711502</t>
  </si>
  <si>
    <t>OCHRANA IZOLACE NA POVRCHU ASFALTOVÝMI PÁSY</t>
  </si>
  <si>
    <t>Ochrana izolace pod římsou asfaltovými pásy s hliníkovou vložkou.</t>
  </si>
  <si>
    <t>Levá římsa:2,250*60,000=135,000 [A] 
Pravá římsa:2,250*60,000=135,000 [B] 
Celkem:A+B=270,000 [C]</t>
  </si>
  <si>
    <t>položka zahrnuje:  
- dodání  předepsaného ochranného materiálu  
- zřízení ochrany izolace</t>
  </si>
  <si>
    <t>68</t>
  </si>
  <si>
    <t>711509</t>
  </si>
  <si>
    <t>OCHRANA IZOLACE NA POVRCHU TEXTILIÍ</t>
  </si>
  <si>
    <t>Ochrana izolace rubu opěr a křídel.</t>
  </si>
  <si>
    <t>Rub opěr:(3,3+1,9)*14,630=76,076 [A] 
Rub křídel:2*(5,34+2,32)=15,320 [B] 
Celkem:A+B=91,396 [C]</t>
  </si>
  <si>
    <t>69</t>
  </si>
  <si>
    <t>74C564</t>
  </si>
  <si>
    <t>PŘEVĚŠENÍ TROLEJOVÉHO VEDENÍ VČETNĚ ÚPRAVY VĚŠÁKŮ</t>
  </si>
  <si>
    <t>3x manipulace s trolejovým vedením</t>
  </si>
  <si>
    <t>3*2*60,000=360,000 [A]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</si>
  <si>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</si>
  <si>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70</t>
  </si>
  <si>
    <t>75A217</t>
  </si>
  <si>
    <t>ZATAŽENÍ A SPOJKOVÁNÍ KABELŮ DO 12 PÁRŮ - MONTÁŽ</t>
  </si>
  <si>
    <t>KMPÁR</t>
  </si>
  <si>
    <t>Osazení nových kabelů VO do chrániček v mostní římse. Dl. cca 2*60 m. Čerpání se souhlasem investora.</t>
  </si>
  <si>
    <t>levá římsa:0,060=0,060 [A] 
pravá římsa:0,060=0,060 [B] 
Celkem:A+B=0,120 [C]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</si>
  <si>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</si>
  <si>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71</t>
  </si>
  <si>
    <t>75A218</t>
  </si>
  <si>
    <t>ZATAŽENÍ A SPOJKOVÁNÍ KABELŮ DO 12 PÁRŮ - DEMONTÁŽ</t>
  </si>
  <si>
    <t>Demontáž stávajícího vedení VO na mostě. Včetně vypojení ze svorkovnice na posledních sloupech před a za mostem. Dl. Cca 2*60 m.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</si>
  <si>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</si>
  <si>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72</t>
  </si>
  <si>
    <t>78311</t>
  </si>
  <si>
    <t>R</t>
  </si>
  <si>
    <t>PROTIKOROZ OCHRANA OCEL KONSTR NÁTĚREM JEDNOVRST</t>
  </si>
  <si>
    <t>konzervace předpínacích kotev včetně ručního dočištění</t>
  </si>
  <si>
    <t>17*14*2=476,000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</si>
  <si>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</si>
  <si>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</t>
  </si>
  <si>
    <t>78381</t>
  </si>
  <si>
    <t>NÁTĚRY BETON KONSTR TYP S1 (OS-A)</t>
  </si>
  <si>
    <t>Hydrofobní sjednocující nátěr vyditelných ploch spodní stavby a podhledu NK.</t>
  </si>
  <si>
    <t>Pilíře P2:2*4*(0,600+1,2)*4,125=59,400 [A] 
Pilíře P3:2*4*((0,600+1,2)*3,71)=53,424 [B] 
Celkem:A+B=112,824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</si>
  <si>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</si>
  <si>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74</t>
  </si>
  <si>
    <t>78382</t>
  </si>
  <si>
    <t>NÁTĚRY BETON KONSTR TYP S2 (OS-B)</t>
  </si>
  <si>
    <t>Ochranný nátěr povrchu říms.</t>
  </si>
  <si>
    <t>Levá římsa:3,05*60,000=183,000 [A] 
Pravá římsa:3,05*60,000=183,000 [B] 
Celkem:A+B=366,000 [C]</t>
  </si>
  <si>
    <t>75</t>
  </si>
  <si>
    <t>78383</t>
  </si>
  <si>
    <t>NÁTĚRY BETON KONSTR TYP S4 (OS-C)</t>
  </si>
  <si>
    <t>Obruba říms.</t>
  </si>
  <si>
    <t>Levá římsa:0,250*60,000=15,000 [A] 
Pravá římsa:0,250*60,000=15,000 [B] 
Celkem:A+B=30,000 [C]</t>
  </si>
  <si>
    <t>Potrubí</t>
  </si>
  <si>
    <t>76</t>
  </si>
  <si>
    <t>87533</t>
  </si>
  <si>
    <t>POTRUBÍ DREN Z TRUB PLAST DN DO 150MM</t>
  </si>
  <si>
    <t>Rubová drenáž DN150, pevnost SN12.</t>
  </si>
  <si>
    <t>2*17,800=35,600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</si>
  <si>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</si>
  <si>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77</t>
  </si>
  <si>
    <t>87615</t>
  </si>
  <si>
    <t>CHRÁNIČKY Z TRUB PLAST DN DO 50MM</t>
  </si>
  <si>
    <t>Chránička DN50 v levé a pravé římse pro napojení sloupu VO. 2ks délky 2,00m pro každý sloup VO,</t>
  </si>
  <si>
    <t>2*2*2,000=8,000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</si>
  <si>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</si>
  <si>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78</t>
  </si>
  <si>
    <t>87627</t>
  </si>
  <si>
    <t>CHRÁNIČKY Z TRUB PLASTOVÝCH DN DO 100MM</t>
  </si>
  <si>
    <t>Rezervní chránička a chránička kabelu VO Ř110/94 v levé a pravé římse.</t>
  </si>
  <si>
    <t>Levá římsa:60,0+61,0=121,000 [A] 
Pravá římsa:60,0+61,0=121,000 [B] 
Celkem:A+B=242,000 [C]</t>
  </si>
  <si>
    <t>79</t>
  </si>
  <si>
    <t>87913</t>
  </si>
  <si>
    <t>POTRUBÍ ODPADNÍ MOSTNÍCH OBJEKTŮ Z PLAST TRUB DN DO 150 MM</t>
  </si>
  <si>
    <t>Podélné a svislé svody DN150. Certifikovaný systém odvodnění mostů, včetně závěsů z nerez oceli, spojů, atd.</t>
  </si>
  <si>
    <t>Odvodňovače ve 3.poli:2*8,200=16,400 [B]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</si>
  <si>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</si>
  <si>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80</t>
  </si>
  <si>
    <t>89922</t>
  </si>
  <si>
    <t>VÝŠKOVÁ ÚPRAVA MŘÍŽÍ</t>
  </si>
  <si>
    <t>Případná rektifkace stávající uliční vpusti.</t>
  </si>
  <si>
    <t>1=1,000 [A]</t>
  </si>
  <si>
    <t>- položka výškové úpravy zahrnuje všechny nutné práce a materiály pro zvýšení nebo snížení zařízení (včetně nutné úpravy stávajícího povrchu vozovky nebo chodníku).</t>
  </si>
  <si>
    <t>81</t>
  </si>
  <si>
    <t>9112B1</t>
  </si>
  <si>
    <t>ZÁBRADLÍ MOSTNÍ SE SVISLOU VÝPLNÍ - DODÁVKA A MONTÁŽ</t>
  </si>
  <si>
    <t>Mostní ocelové zábradlí. Hmotnost zábradlí min. 70 kg/m. Cena za komplet, včetně PKO, VTD, kotvení a osazení.</t>
  </si>
  <si>
    <t>Pravá a levá římsa:2*60,000=120,000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</si>
  <si>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</si>
  <si>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82</t>
  </si>
  <si>
    <t>9112B3</t>
  </si>
  <si>
    <t>ZÁBRADLÍ MOSTNÍ SE SVISLOU VÝPLNÍ - DEMONTÁŽ S PŘESUNEM</t>
  </si>
  <si>
    <t>Demontáž stávajícího ocelového mostního zábradlí. Odvoz na skládku KSÚS/ŠROT.</t>
  </si>
  <si>
    <t>2*60,000=120,000 [A]</t>
  </si>
  <si>
    <t>položka zahrnuje:  
- demontáž a odstranění zařízení  
- jeho odvoz na předepsané místo</t>
  </si>
  <si>
    <t>83</t>
  </si>
  <si>
    <t>91355</t>
  </si>
  <si>
    <t>EVIDENČNÍ ČÍSLO MOSTU</t>
  </si>
  <si>
    <t>Evidenční číslo mostu, včetně sloupků.</t>
  </si>
  <si>
    <t>Evidenční číslo mostu: 2=2,000 [A]</t>
  </si>
  <si>
    <t>položka zahrnuje štítek s evidenčním číslem mostu, sloupek dopravní značky včetně osazení a nutných zemních prací a zabetonování</t>
  </si>
  <si>
    <t>84</t>
  </si>
  <si>
    <t>915221</t>
  </si>
  <si>
    <t>VODOR DOPRAV ZNAČ PLASTEM STRUKTURÁLNÍ NEHLUČNÉ - DOD A POKLÁDKA</t>
  </si>
  <si>
    <t>Provedení nejprve barvou a poté profilovaným plastem.</t>
  </si>
  <si>
    <t>Podélná čára souvislá V1a, š. 0,125 m:0,125*24.800=3,100 [A] 
Šikmé rovnovběžné čáry V13:50,000*30/100=15,000 [B] 
Podélná čára přerušovaná V2b 1,5/1,5/0,25 m:2*0,250*(42,000)*0,5=10,500 [C] 
Vodící čára V4, š. 0,25 m:2*0,250*66,800=33,400 [D] 
Šipky: 4*1,0=4,000 [E] 
Celkem:A+B+C+D+E=66,000 [F]</t>
  </si>
  <si>
    <t>položka zahrnuje:  
- dodání a pokládku nátěrového materiálu (měří se pouze natíraná plocha)  
- předznačení a reflexní úpravu</t>
  </si>
  <si>
    <t>85</t>
  </si>
  <si>
    <t>917223</t>
  </si>
  <si>
    <t>SILNIČNÍ A CHODNÍKOVÉ OBRUBY Z BETONOVÝCH OBRUBNÍKŮ ŠÍŘ 100MM</t>
  </si>
  <si>
    <t>Lemování zpevnění podél mostu a chodníků. Při terénu.Včetně betonového lože.</t>
  </si>
  <si>
    <t>Před pravou římsou:5,000=5,000 [A] 
Za levou římsou:5,000=5,000 [B] 
Podél křídla 1L:14,150=14,150 [C] 
Podél křídla 4L:10,400=10,400 [D] 
Podél křídla 1P:14,150=14,150 [E] 
Podél křídla 4P:10,400=10,400 [F] 
Celkem:A+B+C+D+E+F=59,100 [G]</t>
  </si>
  <si>
    <t>Položka zahrnuje:  
dodání a pokládku betonových obrubníků o rozměrech předepsaných zadávací dokumentací  
betonové lože i boční betonovou opěrku.</t>
  </si>
  <si>
    <t>86</t>
  </si>
  <si>
    <t>917224</t>
  </si>
  <si>
    <t>SILNIČNÍ A CHODNÍKOVÉ OBRUBY Z BETONOVÝCH OBRUBNÍKŮ ŠÍŘ 150MM</t>
  </si>
  <si>
    <t>Lemování chodníků při vozovce. Včetně betonového lože.</t>
  </si>
  <si>
    <t>Před levou římsou:1,000=1,000 [A] 
Za levou římsou:6,000=6,000 [B] 
Před pravou římsou:6,000=6,000 [C] 
Za pravou římsou:1,000=1,000 [D] 
Celkem:A+B+C+D=14,000 [E]</t>
  </si>
  <si>
    <t>87</t>
  </si>
  <si>
    <t>919111</t>
  </si>
  <si>
    <t>ŘEZÁNÍ ASFALTOVÉHO KRYTU VOZOVEK TL DO 50MM</t>
  </si>
  <si>
    <t>Řezaná spára na začátku a konci úpravy komunikace a na rozhraní etap.V obrusné vrstvě.</t>
  </si>
  <si>
    <t>Na začátku úpravy:13,000=13,000 [A] 
Na konci úpravy:13,000=13,000 [B] 
Na rozhraní etap:51,7=51,700 [C] 
Celkem:A+B+C=77,700 [D]</t>
  </si>
  <si>
    <t>položka zahrnuje řezání vozovkové vrstvy v předepsané tloušťce, včetně spotřeby vody</t>
  </si>
  <si>
    <t>88</t>
  </si>
  <si>
    <t>931327</t>
  </si>
  <si>
    <t>TĚSNĚNÍ DILATAČ SPAR ASF ZÁLIVKOU MODIFIK PRŮŘ DO 1000MM2</t>
  </si>
  <si>
    <t>Výplň spáry vozovka - římsa, na začátku a konci úpravy komunikace a na rozhraní etap. Š. min. 15 mm.</t>
  </si>
  <si>
    <t>Levá strana:60,000=60,000 [A] 
Pravá strana:60,000=60,000 [B] 
Na začátku úpravy:13,000=13,000 [C] 
Na konci úpravy:13,000=13,000 [D] 
Na rozhraní etap:51,700=51,700 [E] 
Celkem:A+B+C+D+E=197,700 [F]</t>
  </si>
  <si>
    <t>položka zahrnuje dodávku a osazení předepsaného materiálu, očištění ploch spáry před úpravou, očištění okolí spáry po úpravě  
nezahrnuje těsnící profil</t>
  </si>
  <si>
    <t>89</t>
  </si>
  <si>
    <t>93135</t>
  </si>
  <si>
    <t>TĚSNĚNÍ DILATAČ SPAR PRYŽ PÁSKOU NEBO KRUH PROFILEM</t>
  </si>
  <si>
    <t>Předtěsnění spáry vozovka římsa kruhovým pryžovým profilem.</t>
  </si>
  <si>
    <t>Levá strana:60,000=60,000 [A] 
Pravá strana:60,000=60,000 [B] 
Celkem:A+B=120,000 [C]</t>
  </si>
  <si>
    <t>položka zahrnuje dodávku a osazení předepsaného materiálu, očištění ploch spáry před úpravou, očištění okolí spáry po úpravě</t>
  </si>
  <si>
    <t>90</t>
  </si>
  <si>
    <t>93151</t>
  </si>
  <si>
    <t>MOSTNÍ ZÁVĚRY POVRCHOVÉ POSUN DO 60MM</t>
  </si>
  <si>
    <t>Cena za komplet, včetně PKO, VTD a osazení.</t>
  </si>
  <si>
    <t>2*18,260=36,520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</si>
  <si>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</si>
  <si>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91</t>
  </si>
  <si>
    <t>936532</t>
  </si>
  <si>
    <t>MOSTNÍ ODVODŇOVACÍ SOUPRAVA 300/500</t>
  </si>
  <si>
    <t>Atypické mostní odvodňovače. Cena za komplet, včetně VTD a odpaní trouby DN100.</t>
  </si>
  <si>
    <t>atypické podobrubníkové odvodňovače:4=4,000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</si>
  <si>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</si>
  <si>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92</t>
  </si>
  <si>
    <t>936541</t>
  </si>
  <si>
    <t>MOSTNÍ ODVODŇOVACÍ TRUBKA (POVRCHŮ IZOLACE) Z NEREZ OCELI</t>
  </si>
  <si>
    <t>Trubičky odvodnění izolace, včetně trubičky z nekorodujícího plechu. Cena za komplet.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</si>
  <si>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</si>
  <si>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</t>
  </si>
  <si>
    <t>938543</t>
  </si>
  <si>
    <t>OČIŠTĚNÍ BETON KONSTR OTRYSKÁNÍM TLAK VODOU DO 1000 BARŮ</t>
  </si>
  <si>
    <t>Očištění sanovaných povrchů pilířů, opěr a křídel a NK.</t>
  </si>
  <si>
    <t>NK:(48,895*17,6+0,85*51,7*2)=948,442 [A] 
Pilíře:(4*2*(4,125*0,6+4,125*1,2)+4*2*(3,71*0,6+3,71*1,2))=112,824 [B] 
Příčníky:((4,87+10,78)*2+2*1,89*1,35)*2=72,806 [C] 
Opěra OP1:1,65*17,6=29,040 [D] 
Opěra OP4:1,75*17,6=30,800 [E] 
Křídla u OP1:1,35*2=2,700 [F] 
Křídla u OP4:1,62*2=3,240 [G] 
Celkem:A+B+C+D+E+F+G=1 199,852 [H]</t>
  </si>
  <si>
    <t>položka zahrnuje očištění předepsaným způsobem včetně odklizení vzniklého odpadu</t>
  </si>
  <si>
    <t>94</t>
  </si>
  <si>
    <t>94490</t>
  </si>
  <si>
    <t>OCHRANNÁ KONSTRUKCE</t>
  </si>
  <si>
    <t>Montážní ochranná lávka na obou okrajích mostu, včetně závěsů a vrtů  
přes konstrukci, montáž, přesun, demontáž.</t>
  </si>
  <si>
    <t>2*2,3*48,700=224,020 [A]</t>
  </si>
  <si>
    <t>Položka zahrnuje dovoz, montáž, údržbu, opotřebení (nájemné), demontáž, konzervaci, odvoz.</t>
  </si>
  <si>
    <t>95</t>
  </si>
  <si>
    <t>966165</t>
  </si>
  <si>
    <t>BOURÁNÍ KONSTRUKCÍ ZE ŽELEZOBETONU S ODVOZEM DO 8KM</t>
  </si>
  <si>
    <t>Bourání říms, vyrovnávacího betonu, závěrných zídek, horní části přechodových desek. Včetně odvozu na skládku.</t>
  </si>
  <si>
    <t>Levá římsa:60,000*0,600=36,000 [A] 
Pravá římsa:60,000*0,600=36,000 [B] 
Vyrovnávací beton:51,700*17,000*0,13=114,257 [C] 
Úložné prahy OP1:17,000*0,150=2,550 [D] 
Úložné prahy OP4:17,000*0,350=5,950 [E] 
Závěrná zídka OP1:17,000*0,200=3,400 [F] 
Závěrná zídka OP4:17,000*0,150=2,550 [G] 
Přechodové desky u OP1:14,000*1,100=15,400 [H] 
Přechodové desky U OP4:14,000*0,900=12,600 [I] 
Celkem:A+B+C+D+E+F+G+H+I=228,707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</si>
  <si>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</si>
  <si>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</si>
  <si>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96785</t>
  </si>
  <si>
    <t>VYBOURÁNÍ MOSTNÍCH DILATAČNÍCH ZÁVĚRŮ</t>
  </si>
  <si>
    <t>Odkup zhotovitelem.</t>
  </si>
  <si>
    <t>Stávající mostní závěr u OP4:18,260=18,260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</si>
  <si>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</si>
  <si>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</si>
  <si>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96787</t>
  </si>
  <si>
    <t>VYBOURÁNÍ MOSTNÍCH ODVODŇOVAČŮ</t>
  </si>
  <si>
    <t>Včetně odvozu na skládku a poplatku za skládku.</t>
  </si>
  <si>
    <t>98</t>
  </si>
  <si>
    <t>97817</t>
  </si>
  <si>
    <t>ODSTRANĚNÍ MOSTNÍ IZOLACE</t>
  </si>
  <si>
    <t>Včetně odvozu na skládku.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</si>
</sst>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'02'!I3</f>
      </c>
      <c s="21">
        <f>'02'!O2</f>
      </c>
      <c s="21">
        <f>C10+D10</f>
      </c>
    </row>
    <row r="11" spans="1:5" ht="12.75" customHeight="1">
      <c r="A11" s="20" t="s">
        <v>119</v>
      </c>
      <c s="20" t="s">
        <v>120</v>
      </c>
      <c s="21">
        <f>'182'!I3</f>
      </c>
      <c s="21">
        <f>'182'!O2</f>
      </c>
      <c s="21">
        <f>C11+D11</f>
      </c>
    </row>
    <row r="12" spans="1:5" ht="12.75" customHeight="1">
      <c r="A12" s="20" t="s">
        <v>125</v>
      </c>
      <c s="20" t="s">
        <v>126</v>
      </c>
      <c s="21">
        <f>'201'!I3</f>
      </c>
      <c s="21">
        <f>'201'!O2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55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57</v>
      </c>
    </row>
    <row r="15" spans="1:5" ht="12.75">
      <c r="A15" s="36" t="s">
        <v>51</v>
      </c>
      <c r="E15" s="37" t="s">
        <v>46</v>
      </c>
    </row>
    <row r="16" spans="1:5" ht="38.25">
      <c r="A16" t="s">
        <v>52</v>
      </c>
      <c r="E16" s="35" t="s">
        <v>58</v>
      </c>
    </row>
    <row r="17" spans="1:16" ht="12.75">
      <c r="A17" s="25" t="s">
        <v>44</v>
      </c>
      <c s="29" t="s">
        <v>22</v>
      </c>
      <c s="29" t="s">
        <v>54</v>
      </c>
      <c s="25" t="s">
        <v>59</v>
      </c>
      <c s="30" t="s">
        <v>56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46</v>
      </c>
    </row>
    <row r="20" spans="1:5" ht="38.25">
      <c r="A20" t="s">
        <v>52</v>
      </c>
      <c r="E20" s="35" t="s">
        <v>58</v>
      </c>
    </row>
    <row r="21" spans="1:16" ht="12.75">
      <c r="A21" s="25" t="s">
        <v>44</v>
      </c>
      <c s="29" t="s">
        <v>33</v>
      </c>
      <c s="29" t="s">
        <v>54</v>
      </c>
      <c s="25" t="s">
        <v>61</v>
      </c>
      <c s="30" t="s">
        <v>56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62</v>
      </c>
    </row>
    <row r="23" spans="1:5" ht="12.75">
      <c r="A23" s="36" t="s">
        <v>51</v>
      </c>
      <c r="E23" s="37" t="s">
        <v>46</v>
      </c>
    </row>
    <row r="24" spans="1:5" ht="38.25">
      <c r="A24" t="s">
        <v>52</v>
      </c>
      <c r="E24" s="35" t="s">
        <v>58</v>
      </c>
    </row>
    <row r="25" spans="1:16" ht="12.75">
      <c r="A25" s="25" t="s">
        <v>44</v>
      </c>
      <c s="29" t="s">
        <v>35</v>
      </c>
      <c s="29" t="s">
        <v>63</v>
      </c>
      <c s="25" t="s">
        <v>55</v>
      </c>
      <c s="30" t="s">
        <v>64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65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66</v>
      </c>
    </row>
    <row r="29" spans="1:16" ht="12.75">
      <c r="A29" s="25" t="s">
        <v>44</v>
      </c>
      <c s="29" t="s">
        <v>37</v>
      </c>
      <c s="29" t="s">
        <v>67</v>
      </c>
      <c s="25" t="s">
        <v>46</v>
      </c>
      <c s="30" t="s">
        <v>68</v>
      </c>
      <c s="31" t="s">
        <v>69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70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66</v>
      </c>
    </row>
    <row r="33" spans="1:16" ht="12.75">
      <c r="A33" s="25" t="s">
        <v>44</v>
      </c>
      <c s="29" t="s">
        <v>71</v>
      </c>
      <c s="29" t="s">
        <v>72</v>
      </c>
      <c s="25" t="s">
        <v>46</v>
      </c>
      <c s="30" t="s">
        <v>73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74</v>
      </c>
    </row>
    <row r="35" spans="1:5" ht="12.75">
      <c r="A35" s="36" t="s">
        <v>51</v>
      </c>
      <c r="E35" s="37" t="s">
        <v>46</v>
      </c>
    </row>
    <row r="36" spans="1:5" ht="12.75">
      <c r="A36" t="s">
        <v>52</v>
      </c>
      <c r="E36" s="35" t="s">
        <v>66</v>
      </c>
    </row>
    <row r="37" spans="1:16" ht="12.75">
      <c r="A37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49</v>
      </c>
      <c r="E38" s="35" t="s">
        <v>78</v>
      </c>
    </row>
    <row r="39" spans="1:5" ht="12.75">
      <c r="A39" s="36" t="s">
        <v>51</v>
      </c>
      <c r="E39" s="37" t="s">
        <v>46</v>
      </c>
    </row>
    <row r="40" spans="1:5" ht="12.75">
      <c r="A40" t="s">
        <v>52</v>
      </c>
      <c r="E40" s="35" t="s">
        <v>66</v>
      </c>
    </row>
    <row r="41" spans="1:16" ht="12.75">
      <c r="A41" s="25" t="s">
        <v>44</v>
      </c>
      <c s="29" t="s">
        <v>40</v>
      </c>
      <c s="29" t="s">
        <v>79</v>
      </c>
      <c s="25" t="s">
        <v>46</v>
      </c>
      <c s="30" t="s">
        <v>80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49</v>
      </c>
      <c r="E42" s="35" t="s">
        <v>81</v>
      </c>
    </row>
    <row r="43" spans="1:5" ht="12.75">
      <c r="A43" s="36" t="s">
        <v>51</v>
      </c>
      <c r="E43" s="37" t="s">
        <v>46</v>
      </c>
    </row>
    <row r="44" spans="1:5" ht="63.75">
      <c r="A44" t="s">
        <v>52</v>
      </c>
      <c r="E44" s="35" t="s">
        <v>82</v>
      </c>
    </row>
    <row r="45" spans="1:16" ht="12.75">
      <c r="A45" s="25" t="s">
        <v>44</v>
      </c>
      <c s="29" t="s">
        <v>42</v>
      </c>
      <c s="29" t="s">
        <v>83</v>
      </c>
      <c s="25" t="s">
        <v>46</v>
      </c>
      <c s="30" t="s">
        <v>84</v>
      </c>
      <c s="31" t="s">
        <v>69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85</v>
      </c>
    </row>
    <row r="47" spans="1:5" ht="12.75">
      <c r="A47" s="36" t="s">
        <v>51</v>
      </c>
      <c r="E47" s="37" t="s">
        <v>46</v>
      </c>
    </row>
    <row r="48" spans="1:5" ht="51">
      <c r="A48" t="s">
        <v>52</v>
      </c>
      <c r="E48" s="35" t="s">
        <v>86</v>
      </c>
    </row>
    <row r="49" spans="1:16" ht="12.75">
      <c r="A49" s="25" t="s">
        <v>44</v>
      </c>
      <c s="29" t="s">
        <v>87</v>
      </c>
      <c s="29" t="s">
        <v>88</v>
      </c>
      <c s="25" t="s">
        <v>55</v>
      </c>
      <c s="30" t="s">
        <v>89</v>
      </c>
      <c s="31" t="s">
        <v>69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90</v>
      </c>
    </row>
    <row r="51" spans="1:5" ht="12.75">
      <c r="A51" s="36" t="s">
        <v>51</v>
      </c>
      <c r="E51" s="37" t="s">
        <v>46</v>
      </c>
    </row>
    <row r="52" spans="1:5" ht="89.25">
      <c r="A52" t="s">
        <v>52</v>
      </c>
      <c r="E52" s="35" t="s">
        <v>91</v>
      </c>
    </row>
    <row r="53" spans="1:16" ht="12.75">
      <c r="A53" s="25" t="s">
        <v>44</v>
      </c>
      <c s="29" t="s">
        <v>92</v>
      </c>
      <c s="29" t="s">
        <v>88</v>
      </c>
      <c s="25" t="s">
        <v>59</v>
      </c>
      <c s="30" t="s">
        <v>93</v>
      </c>
      <c s="31" t="s">
        <v>69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49</v>
      </c>
      <c r="E54" s="35" t="s">
        <v>94</v>
      </c>
    </row>
    <row r="55" spans="1:5" ht="12.75">
      <c r="A55" s="36" t="s">
        <v>51</v>
      </c>
      <c r="E55" s="37" t="s">
        <v>46</v>
      </c>
    </row>
    <row r="56" spans="1:5" ht="89.25">
      <c r="A56" t="s">
        <v>52</v>
      </c>
      <c r="E56" s="35" t="s">
        <v>91</v>
      </c>
    </row>
    <row r="57" spans="1:16" ht="12.75">
      <c r="A57" s="25" t="s">
        <v>44</v>
      </c>
      <c s="29" t="s">
        <v>95</v>
      </c>
      <c s="29" t="s">
        <v>96</v>
      </c>
      <c s="25" t="s">
        <v>46</v>
      </c>
      <c s="30" t="s">
        <v>97</v>
      </c>
      <c s="31" t="s">
        <v>48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49</v>
      </c>
      <c r="E58" s="35" t="s">
        <v>46</v>
      </c>
    </row>
    <row r="59" spans="1:5" ht="12.75">
      <c r="A59" s="36" t="s">
        <v>51</v>
      </c>
      <c r="E59" s="37" t="s">
        <v>46</v>
      </c>
    </row>
    <row r="60" spans="1:5" ht="25.5">
      <c r="A60" t="s">
        <v>52</v>
      </c>
      <c r="E60" s="35" t="s">
        <v>98</v>
      </c>
    </row>
    <row r="61" spans="1:18" ht="12.75" customHeight="1">
      <c r="A61" s="6" t="s">
        <v>43</v>
      </c>
      <c s="6"/>
      <c s="39" t="s">
        <v>40</v>
      </c>
      <c s="6"/>
      <c s="27" t="s">
        <v>99</v>
      </c>
      <c s="6"/>
      <c s="6"/>
      <c s="6"/>
      <c s="40">
        <f>0+Q61</f>
      </c>
      <c r="O61">
        <f>0+R61</f>
      </c>
      <c r="Q61">
        <f>0+I62+I66+I70</f>
      </c>
      <c>
        <f>0+O62+O66+O70</f>
      </c>
    </row>
    <row r="62" spans="1:16" ht="12.75">
      <c r="A62" s="25" t="s">
        <v>44</v>
      </c>
      <c s="29" t="s">
        <v>100</v>
      </c>
      <c s="29" t="s">
        <v>101</v>
      </c>
      <c s="25" t="s">
        <v>46</v>
      </c>
      <c s="30" t="s">
        <v>102</v>
      </c>
      <c s="31" t="s">
        <v>103</v>
      </c>
      <c s="32">
        <v>20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104</v>
      </c>
    </row>
    <row r="64" spans="1:5" ht="38.25">
      <c r="A64" s="36" t="s">
        <v>51</v>
      </c>
      <c r="E64" s="37" t="s">
        <v>105</v>
      </c>
    </row>
    <row r="65" spans="1:5" ht="63.75">
      <c r="A65" t="s">
        <v>52</v>
      </c>
      <c r="E65" s="35" t="s">
        <v>106</v>
      </c>
    </row>
    <row r="66" spans="1:16" ht="12.75">
      <c r="A66" s="25" t="s">
        <v>44</v>
      </c>
      <c s="29" t="s">
        <v>107</v>
      </c>
      <c s="29" t="s">
        <v>108</v>
      </c>
      <c s="25" t="s">
        <v>46</v>
      </c>
      <c s="30" t="s">
        <v>109</v>
      </c>
      <c s="31" t="s">
        <v>103</v>
      </c>
      <c s="32">
        <v>20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110</v>
      </c>
    </row>
    <row r="68" spans="1:5" ht="38.25">
      <c r="A68" s="36" t="s">
        <v>51</v>
      </c>
      <c r="E68" s="37" t="s">
        <v>105</v>
      </c>
    </row>
    <row r="69" spans="1:5" ht="25.5">
      <c r="A69" t="s">
        <v>52</v>
      </c>
      <c r="E69" s="35" t="s">
        <v>111</v>
      </c>
    </row>
    <row r="70" spans="1:16" ht="12.75">
      <c r="A70" s="25" t="s">
        <v>44</v>
      </c>
      <c s="29" t="s">
        <v>112</v>
      </c>
      <c s="29" t="s">
        <v>113</v>
      </c>
      <c s="25" t="s">
        <v>46</v>
      </c>
      <c s="30" t="s">
        <v>114</v>
      </c>
      <c s="31" t="s">
        <v>115</v>
      </c>
      <c s="32">
        <v>3920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116</v>
      </c>
    </row>
    <row r="72" spans="1:5" ht="12.75">
      <c r="A72" s="36" t="s">
        <v>51</v>
      </c>
      <c r="E72" s="37" t="s">
        <v>117</v>
      </c>
    </row>
    <row r="73" spans="1:5" ht="25.5">
      <c r="A73" t="s">
        <v>52</v>
      </c>
      <c r="E73" s="35" t="s">
        <v>118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119</v>
      </c>
      <c s="6"/>
      <c s="18" t="s">
        <v>120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121</v>
      </c>
      <c s="25" t="s">
        <v>55</v>
      </c>
      <c s="30" t="s">
        <v>122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123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121</v>
      </c>
      <c s="25" t="s">
        <v>59</v>
      </c>
      <c s="30" t="s">
        <v>122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53">
      <c r="A14" s="34" t="s">
        <v>49</v>
      </c>
      <c r="E14" s="35" t="s">
        <v>124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0+O8+O33+O78+O139+O160+O197+O238+O271+O316+O337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125</v>
      </c>
      <c s="41">
        <f>0+I8+I33+I78+I139+I160+I197+I238+I271+I316+I337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125</v>
      </c>
      <c s="6"/>
      <c s="18" t="s">
        <v>126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29</v>
      </c>
      <c s="29" t="s">
        <v>127</v>
      </c>
      <c s="25" t="s">
        <v>46</v>
      </c>
      <c s="30" t="s">
        <v>128</v>
      </c>
      <c s="31" t="s">
        <v>129</v>
      </c>
      <c s="32">
        <v>261.383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130</v>
      </c>
    </row>
    <row r="11" spans="1:5" ht="63.75">
      <c r="A11" s="36" t="s">
        <v>51</v>
      </c>
      <c r="E11" s="37" t="s">
        <v>131</v>
      </c>
    </row>
    <row r="12" spans="1:5" ht="25.5">
      <c r="A12" t="s">
        <v>52</v>
      </c>
      <c r="E12" s="35" t="s">
        <v>132</v>
      </c>
    </row>
    <row r="13" spans="1:16" ht="12.75">
      <c r="A13" s="25" t="s">
        <v>44</v>
      </c>
      <c s="29" t="s">
        <v>23</v>
      </c>
      <c s="29" t="s">
        <v>133</v>
      </c>
      <c s="25" t="s">
        <v>46</v>
      </c>
      <c s="30" t="s">
        <v>128</v>
      </c>
      <c s="31" t="s">
        <v>134</v>
      </c>
      <c s="32">
        <v>586.768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135</v>
      </c>
    </row>
    <row r="15" spans="1:5" ht="38.25">
      <c r="A15" s="36" t="s">
        <v>51</v>
      </c>
      <c r="E15" s="37" t="s">
        <v>136</v>
      </c>
    </row>
    <row r="16" spans="1:5" ht="25.5">
      <c r="A16" t="s">
        <v>52</v>
      </c>
      <c r="E16" s="35" t="s">
        <v>132</v>
      </c>
    </row>
    <row r="17" spans="1:16" ht="12.75">
      <c r="A17" s="25" t="s">
        <v>44</v>
      </c>
      <c s="29" t="s">
        <v>22</v>
      </c>
      <c s="29" t="s">
        <v>137</v>
      </c>
      <c s="25" t="s">
        <v>46</v>
      </c>
      <c s="30" t="s">
        <v>138</v>
      </c>
      <c s="31" t="s">
        <v>134</v>
      </c>
      <c s="32">
        <v>13.464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139</v>
      </c>
    </row>
    <row r="19" spans="1:5" ht="12.75">
      <c r="A19" s="36" t="s">
        <v>51</v>
      </c>
      <c r="E19" s="37" t="s">
        <v>140</v>
      </c>
    </row>
    <row r="20" spans="1:5" ht="25.5">
      <c r="A20" t="s">
        <v>52</v>
      </c>
      <c r="E20" s="35" t="s">
        <v>132</v>
      </c>
    </row>
    <row r="21" spans="1:16" ht="12.75">
      <c r="A21" s="25" t="s">
        <v>44</v>
      </c>
      <c s="29" t="s">
        <v>33</v>
      </c>
      <c s="29" t="s">
        <v>141</v>
      </c>
      <c s="25" t="s">
        <v>46</v>
      </c>
      <c s="30" t="s">
        <v>142</v>
      </c>
      <c s="31" t="s">
        <v>134</v>
      </c>
      <c s="32">
        <v>19.336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143</v>
      </c>
    </row>
    <row r="23" spans="1:5" ht="12.75">
      <c r="A23" s="36" t="s">
        <v>51</v>
      </c>
      <c r="E23" s="37" t="s">
        <v>144</v>
      </c>
    </row>
    <row r="24" spans="1:5" ht="25.5">
      <c r="A24" t="s">
        <v>52</v>
      </c>
      <c r="E24" s="35" t="s">
        <v>132</v>
      </c>
    </row>
    <row r="25" spans="1:16" ht="12.75">
      <c r="A25" s="25" t="s">
        <v>44</v>
      </c>
      <c s="29" t="s">
        <v>35</v>
      </c>
      <c s="29" t="s">
        <v>145</v>
      </c>
      <c s="25" t="s">
        <v>55</v>
      </c>
      <c s="30" t="s">
        <v>146</v>
      </c>
      <c s="31" t="s">
        <v>48</v>
      </c>
      <c s="32">
        <v>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147</v>
      </c>
    </row>
    <row r="27" spans="1:5" ht="12.75">
      <c r="A27" s="36" t="s">
        <v>51</v>
      </c>
      <c r="E27" s="37" t="s">
        <v>148</v>
      </c>
    </row>
    <row r="28" spans="1:5" ht="12.75">
      <c r="A28" t="s">
        <v>52</v>
      </c>
      <c r="E28" s="35" t="s">
        <v>66</v>
      </c>
    </row>
    <row r="29" spans="1:16" ht="12.75">
      <c r="A29" s="25" t="s">
        <v>44</v>
      </c>
      <c s="29" t="s">
        <v>37</v>
      </c>
      <c s="29" t="s">
        <v>145</v>
      </c>
      <c s="25" t="s">
        <v>59</v>
      </c>
      <c s="30" t="s">
        <v>146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49</v>
      </c>
      <c r="E30" s="35" t="s">
        <v>149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66</v>
      </c>
    </row>
    <row r="33" spans="1:18" ht="12.75" customHeight="1">
      <c r="A33" s="6" t="s">
        <v>43</v>
      </c>
      <c s="6"/>
      <c s="39" t="s">
        <v>29</v>
      </c>
      <c s="6"/>
      <c s="27" t="s">
        <v>150</v>
      </c>
      <c s="6"/>
      <c s="6"/>
      <c s="6"/>
      <c s="40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25.5">
      <c r="A34" s="25" t="s">
        <v>44</v>
      </c>
      <c s="29" t="s">
        <v>71</v>
      </c>
      <c s="29" t="s">
        <v>151</v>
      </c>
      <c s="25" t="s">
        <v>46</v>
      </c>
      <c s="30" t="s">
        <v>152</v>
      </c>
      <c s="31" t="s">
        <v>129</v>
      </c>
      <c s="32">
        <v>6.12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153</v>
      </c>
    </row>
    <row r="36" spans="1:5" ht="12.75">
      <c r="A36" s="36" t="s">
        <v>51</v>
      </c>
      <c r="E36" s="37" t="s">
        <v>154</v>
      </c>
    </row>
    <row r="37" spans="1:5" ht="63.75">
      <c r="A37" t="s">
        <v>52</v>
      </c>
      <c r="E37" s="35" t="s">
        <v>155</v>
      </c>
    </row>
    <row r="38" spans="1:16" ht="25.5">
      <c r="A38" s="25" t="s">
        <v>44</v>
      </c>
      <c s="29" t="s">
        <v>75</v>
      </c>
      <c s="29" t="s">
        <v>156</v>
      </c>
      <c s="25" t="s">
        <v>55</v>
      </c>
      <c s="30" t="s">
        <v>157</v>
      </c>
      <c s="31" t="s">
        <v>129</v>
      </c>
      <c s="32">
        <v>27.56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49</v>
      </c>
      <c r="E39" s="35" t="s">
        <v>158</v>
      </c>
    </row>
    <row r="40" spans="1:5" ht="38.25">
      <c r="A40" s="36" t="s">
        <v>51</v>
      </c>
      <c r="E40" s="37" t="s">
        <v>159</v>
      </c>
    </row>
    <row r="41" spans="1:5" ht="63.75">
      <c r="A41" t="s">
        <v>52</v>
      </c>
      <c r="E41" s="35" t="s">
        <v>155</v>
      </c>
    </row>
    <row r="42" spans="1:16" ht="25.5">
      <c r="A42" s="25" t="s">
        <v>44</v>
      </c>
      <c s="29" t="s">
        <v>40</v>
      </c>
      <c s="29" t="s">
        <v>156</v>
      </c>
      <c s="25" t="s">
        <v>59</v>
      </c>
      <c s="30" t="s">
        <v>157</v>
      </c>
      <c s="31" t="s">
        <v>129</v>
      </c>
      <c s="32">
        <v>29.25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160</v>
      </c>
    </row>
    <row r="44" spans="1:5" ht="38.25">
      <c r="A44" s="36" t="s">
        <v>51</v>
      </c>
      <c r="E44" s="37" t="s">
        <v>161</v>
      </c>
    </row>
    <row r="45" spans="1:5" ht="63.75">
      <c r="A45" t="s">
        <v>52</v>
      </c>
      <c r="E45" s="35" t="s">
        <v>155</v>
      </c>
    </row>
    <row r="46" spans="1:16" ht="12.75">
      <c r="A46" s="25" t="s">
        <v>44</v>
      </c>
      <c s="29" t="s">
        <v>42</v>
      </c>
      <c s="29" t="s">
        <v>162</v>
      </c>
      <c s="25" t="s">
        <v>46</v>
      </c>
      <c s="30" t="s">
        <v>163</v>
      </c>
      <c s="31" t="s">
        <v>129</v>
      </c>
      <c s="32">
        <v>14.04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49</v>
      </c>
      <c r="E47" s="35" t="s">
        <v>164</v>
      </c>
    </row>
    <row r="48" spans="1:5" ht="38.25">
      <c r="A48" s="36" t="s">
        <v>51</v>
      </c>
      <c r="E48" s="37" t="s">
        <v>165</v>
      </c>
    </row>
    <row r="49" spans="1:5" ht="63.75">
      <c r="A49" t="s">
        <v>52</v>
      </c>
      <c r="E49" s="35" t="s">
        <v>155</v>
      </c>
    </row>
    <row r="50" spans="1:16" ht="12.75">
      <c r="A50" s="25" t="s">
        <v>44</v>
      </c>
      <c s="29" t="s">
        <v>87</v>
      </c>
      <c s="29" t="s">
        <v>166</v>
      </c>
      <c s="25" t="s">
        <v>46</v>
      </c>
      <c s="30" t="s">
        <v>167</v>
      </c>
      <c s="31" t="s">
        <v>103</v>
      </c>
      <c s="32">
        <v>120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49</v>
      </c>
      <c r="E51" s="35" t="s">
        <v>168</v>
      </c>
    </row>
    <row r="52" spans="1:5" ht="38.25">
      <c r="A52" s="36" t="s">
        <v>51</v>
      </c>
      <c r="E52" s="37" t="s">
        <v>169</v>
      </c>
    </row>
    <row r="53" spans="1:5" ht="63.75">
      <c r="A53" t="s">
        <v>52</v>
      </c>
      <c r="E53" s="35" t="s">
        <v>155</v>
      </c>
    </row>
    <row r="54" spans="1:16" ht="12.75">
      <c r="A54" s="25" t="s">
        <v>44</v>
      </c>
      <c s="29" t="s">
        <v>92</v>
      </c>
      <c s="29" t="s">
        <v>170</v>
      </c>
      <c s="25" t="s">
        <v>46</v>
      </c>
      <c s="30" t="s">
        <v>171</v>
      </c>
      <c s="31" t="s">
        <v>129</v>
      </c>
      <c s="32">
        <v>106.873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172</v>
      </c>
    </row>
    <row r="56" spans="1:5" ht="51">
      <c r="A56" s="36" t="s">
        <v>51</v>
      </c>
      <c r="E56" s="37" t="s">
        <v>173</v>
      </c>
    </row>
    <row r="57" spans="1:5" ht="63.75">
      <c r="A57" t="s">
        <v>52</v>
      </c>
      <c r="E57" s="35" t="s">
        <v>155</v>
      </c>
    </row>
    <row r="58" spans="1:16" ht="12.75">
      <c r="A58" s="25" t="s">
        <v>44</v>
      </c>
      <c s="29" t="s">
        <v>95</v>
      </c>
      <c s="29" t="s">
        <v>174</v>
      </c>
      <c s="25" t="s">
        <v>46</v>
      </c>
      <c s="30" t="s">
        <v>175</v>
      </c>
      <c s="31" t="s">
        <v>129</v>
      </c>
      <c s="32">
        <v>150.21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49</v>
      </c>
      <c r="E59" s="35" t="s">
        <v>176</v>
      </c>
    </row>
    <row r="60" spans="1:5" ht="51">
      <c r="A60" s="36" t="s">
        <v>51</v>
      </c>
      <c r="E60" s="37" t="s">
        <v>177</v>
      </c>
    </row>
    <row r="61" spans="1:5" ht="369.75">
      <c r="A61" t="s">
        <v>52</v>
      </c>
      <c r="E61" s="35" t="s">
        <v>178</v>
      </c>
    </row>
    <row r="62" spans="1:16" ht="12.75">
      <c r="A62" s="25" t="s">
        <v>44</v>
      </c>
      <c s="29" t="s">
        <v>100</v>
      </c>
      <c s="29" t="s">
        <v>179</v>
      </c>
      <c s="25" t="s">
        <v>46</v>
      </c>
      <c s="30" t="s">
        <v>180</v>
      </c>
      <c s="31" t="s">
        <v>129</v>
      </c>
      <c s="32">
        <v>67.883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181</v>
      </c>
    </row>
    <row r="64" spans="1:5" ht="38.25">
      <c r="A64" s="36" t="s">
        <v>51</v>
      </c>
      <c r="E64" s="37" t="s">
        <v>182</v>
      </c>
    </row>
    <row r="65" spans="1:5" ht="318.75">
      <c r="A65" t="s">
        <v>52</v>
      </c>
      <c r="E65" s="35" t="s">
        <v>183</v>
      </c>
    </row>
    <row r="66" spans="1:16" ht="12.75">
      <c r="A66" s="25" t="s">
        <v>44</v>
      </c>
      <c s="29" t="s">
        <v>107</v>
      </c>
      <c s="29" t="s">
        <v>184</v>
      </c>
      <c s="25" t="s">
        <v>46</v>
      </c>
      <c s="30" t="s">
        <v>185</v>
      </c>
      <c s="31" t="s">
        <v>129</v>
      </c>
      <c s="32">
        <v>218.093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46</v>
      </c>
    </row>
    <row r="68" spans="1:5" ht="38.25">
      <c r="A68" s="36" t="s">
        <v>51</v>
      </c>
      <c r="E68" s="37" t="s">
        <v>186</v>
      </c>
    </row>
    <row r="69" spans="1:5" ht="191.25">
      <c r="A69" t="s">
        <v>52</v>
      </c>
      <c r="E69" s="35" t="s">
        <v>187</v>
      </c>
    </row>
    <row r="70" spans="1:16" ht="12.75">
      <c r="A70" s="25" t="s">
        <v>44</v>
      </c>
      <c s="29" t="s">
        <v>112</v>
      </c>
      <c s="29" t="s">
        <v>188</v>
      </c>
      <c s="25" t="s">
        <v>46</v>
      </c>
      <c s="30" t="s">
        <v>189</v>
      </c>
      <c s="31" t="s">
        <v>129</v>
      </c>
      <c s="32">
        <v>28.95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190</v>
      </c>
    </row>
    <row r="72" spans="1:5" ht="12.75">
      <c r="A72" s="36" t="s">
        <v>51</v>
      </c>
      <c r="E72" s="37" t="s">
        <v>191</v>
      </c>
    </row>
    <row r="73" spans="1:5" ht="242.25">
      <c r="A73" t="s">
        <v>52</v>
      </c>
      <c r="E73" s="35" t="s">
        <v>192</v>
      </c>
    </row>
    <row r="74" spans="1:16" ht="12.75">
      <c r="A74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129</v>
      </c>
      <c s="32">
        <v>42.582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196</v>
      </c>
    </row>
    <row r="76" spans="1:5" ht="38.25">
      <c r="A76" s="36" t="s">
        <v>51</v>
      </c>
      <c r="E76" s="37" t="s">
        <v>197</v>
      </c>
    </row>
    <row r="77" spans="1:5" ht="229.5">
      <c r="A77" t="s">
        <v>52</v>
      </c>
      <c r="E77" s="35" t="s">
        <v>198</v>
      </c>
    </row>
    <row r="78" spans="1:18" ht="12.75" customHeight="1">
      <c r="A78" s="6" t="s">
        <v>43</v>
      </c>
      <c s="6"/>
      <c s="39" t="s">
        <v>23</v>
      </c>
      <c s="6"/>
      <c s="27" t="s">
        <v>199</v>
      </c>
      <c s="6"/>
      <c s="6"/>
      <c s="6"/>
      <c s="40">
        <f>0+Q78</f>
      </c>
      <c r="O78">
        <f>0+R78</f>
      </c>
      <c r="Q78">
        <f>0+I79+I83+I87+I91+I95+I99+I103+I107+I111+I115+I119+I123+I127+I131+I135</f>
      </c>
      <c>
        <f>0+O79+O83+O87+O91+O95+O99+O103+O107+O111+O115+O119+O123+O127+O131+O135</f>
      </c>
    </row>
    <row r="79" spans="1:16" ht="12.75">
      <c r="A79" s="25" t="s">
        <v>44</v>
      </c>
      <c s="29" t="s">
        <v>200</v>
      </c>
      <c s="29" t="s">
        <v>201</v>
      </c>
      <c s="25" t="s">
        <v>46</v>
      </c>
      <c s="30" t="s">
        <v>202</v>
      </c>
      <c s="31" t="s">
        <v>129</v>
      </c>
      <c s="32">
        <v>0.689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38.25">
      <c r="A80" s="34" t="s">
        <v>49</v>
      </c>
      <c r="E80" s="35" t="s">
        <v>203</v>
      </c>
    </row>
    <row r="81" spans="1:5" ht="63.75">
      <c r="A81" s="36" t="s">
        <v>51</v>
      </c>
      <c r="E81" s="37" t="s">
        <v>204</v>
      </c>
    </row>
    <row r="82" spans="1:5" ht="51">
      <c r="A82" t="s">
        <v>52</v>
      </c>
      <c r="E82" s="35" t="s">
        <v>205</v>
      </c>
    </row>
    <row r="83" spans="1:16" ht="12.75">
      <c r="A83" s="25" t="s">
        <v>44</v>
      </c>
      <c s="29" t="s">
        <v>206</v>
      </c>
      <c s="29" t="s">
        <v>207</v>
      </c>
      <c s="25" t="s">
        <v>46</v>
      </c>
      <c s="30" t="s">
        <v>208</v>
      </c>
      <c s="31" t="s">
        <v>134</v>
      </c>
      <c s="32">
        <v>0.879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49</v>
      </c>
      <c r="E84" s="35" t="s">
        <v>209</v>
      </c>
    </row>
    <row r="85" spans="1:5" ht="63.75">
      <c r="A85" s="36" t="s">
        <v>51</v>
      </c>
      <c r="E85" s="37" t="s">
        <v>210</v>
      </c>
    </row>
    <row r="86" spans="1:5" ht="38.25">
      <c r="A86" t="s">
        <v>52</v>
      </c>
      <c r="E86" s="35" t="s">
        <v>211</v>
      </c>
    </row>
    <row r="87" spans="1:16" ht="12.75">
      <c r="A87" s="25" t="s">
        <v>44</v>
      </c>
      <c s="29" t="s">
        <v>212</v>
      </c>
      <c s="29" t="s">
        <v>213</v>
      </c>
      <c s="25" t="s">
        <v>46</v>
      </c>
      <c s="30" t="s">
        <v>214</v>
      </c>
      <c s="31" t="s">
        <v>215</v>
      </c>
      <c s="32">
        <v>9.2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49</v>
      </c>
      <c r="E88" s="35" t="s">
        <v>216</v>
      </c>
    </row>
    <row r="89" spans="1:5" ht="12.75">
      <c r="A89" s="36" t="s">
        <v>51</v>
      </c>
      <c r="E89" s="37" t="s">
        <v>217</v>
      </c>
    </row>
    <row r="90" spans="1:5" ht="25.5">
      <c r="A90" t="s">
        <v>52</v>
      </c>
      <c r="E90" s="35" t="s">
        <v>218</v>
      </c>
    </row>
    <row r="91" spans="1:16" ht="12.75">
      <c r="A91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103</v>
      </c>
      <c s="32">
        <v>18.7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222</v>
      </c>
    </row>
    <row r="93" spans="1:5" ht="38.25">
      <c r="A93" s="36" t="s">
        <v>51</v>
      </c>
      <c r="E93" s="37" t="s">
        <v>223</v>
      </c>
    </row>
    <row r="94" spans="1:5" ht="63.75">
      <c r="A94" t="s">
        <v>52</v>
      </c>
      <c r="E94" s="35" t="s">
        <v>224</v>
      </c>
    </row>
    <row r="95" spans="1:16" ht="25.5">
      <c r="A95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103</v>
      </c>
      <c s="32">
        <v>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49</v>
      </c>
      <c r="E96" s="35" t="s">
        <v>228</v>
      </c>
    </row>
    <row r="97" spans="1:5" ht="38.25">
      <c r="A97" s="36" t="s">
        <v>51</v>
      </c>
      <c r="E97" s="37" t="s">
        <v>229</v>
      </c>
    </row>
    <row r="98" spans="1:5" ht="63.75">
      <c r="A98" t="s">
        <v>52</v>
      </c>
      <c r="E98" s="35" t="s">
        <v>224</v>
      </c>
    </row>
    <row r="99" spans="1:16" ht="12.75">
      <c r="A99" s="25" t="s">
        <v>44</v>
      </c>
      <c s="29" t="s">
        <v>230</v>
      </c>
      <c s="29" t="s">
        <v>231</v>
      </c>
      <c s="25" t="s">
        <v>46</v>
      </c>
      <c s="30" t="s">
        <v>232</v>
      </c>
      <c s="31" t="s">
        <v>103</v>
      </c>
      <c s="32">
        <v>38.4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49</v>
      </c>
      <c r="E100" s="35" t="s">
        <v>233</v>
      </c>
    </row>
    <row r="101" spans="1:5" ht="12.75">
      <c r="A101" s="36" t="s">
        <v>51</v>
      </c>
      <c r="E101" s="37" t="s">
        <v>234</v>
      </c>
    </row>
    <row r="102" spans="1:5" ht="63.75">
      <c r="A102" t="s">
        <v>52</v>
      </c>
      <c r="E102" s="35" t="s">
        <v>224</v>
      </c>
    </row>
    <row r="103" spans="1:16" ht="12.75">
      <c r="A103" s="25" t="s">
        <v>44</v>
      </c>
      <c s="29" t="s">
        <v>235</v>
      </c>
      <c s="29" t="s">
        <v>236</v>
      </c>
      <c s="25" t="s">
        <v>46</v>
      </c>
      <c s="30" t="s">
        <v>237</v>
      </c>
      <c s="31" t="s">
        <v>103</v>
      </c>
      <c s="32">
        <v>26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49</v>
      </c>
      <c r="E104" s="35" t="s">
        <v>238</v>
      </c>
    </row>
    <row r="105" spans="1:5" ht="12.75">
      <c r="A105" s="36" t="s">
        <v>51</v>
      </c>
      <c r="E105" s="37" t="s">
        <v>239</v>
      </c>
    </row>
    <row r="106" spans="1:5" ht="191.25">
      <c r="A106" t="s">
        <v>52</v>
      </c>
      <c r="E106" s="35" t="s">
        <v>240</v>
      </c>
    </row>
    <row r="107" spans="1:16" ht="12.75">
      <c r="A107" s="25" t="s">
        <v>44</v>
      </c>
      <c s="29" t="s">
        <v>241</v>
      </c>
      <c s="29" t="s">
        <v>242</v>
      </c>
      <c s="25" t="s">
        <v>46</v>
      </c>
      <c s="30" t="s">
        <v>243</v>
      </c>
      <c s="31" t="s">
        <v>129</v>
      </c>
      <c s="32">
        <v>6.866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25.5">
      <c r="A108" s="34" t="s">
        <v>49</v>
      </c>
      <c r="E108" s="35" t="s">
        <v>244</v>
      </c>
    </row>
    <row r="109" spans="1:5" ht="51">
      <c r="A109" s="36" t="s">
        <v>51</v>
      </c>
      <c r="E109" s="37" t="s">
        <v>245</v>
      </c>
    </row>
    <row r="110" spans="1:5" ht="369.75">
      <c r="A110" t="s">
        <v>52</v>
      </c>
      <c r="E110" s="35" t="s">
        <v>246</v>
      </c>
    </row>
    <row r="111" spans="1:16" ht="12.75">
      <c r="A111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129</v>
      </c>
      <c s="32">
        <v>3.57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49</v>
      </c>
      <c r="E112" s="35" t="s">
        <v>250</v>
      </c>
    </row>
    <row r="113" spans="1:5" ht="12.75">
      <c r="A113" s="36" t="s">
        <v>51</v>
      </c>
      <c r="E113" s="37" t="s">
        <v>251</v>
      </c>
    </row>
    <row r="114" spans="1:5" ht="89.25">
      <c r="A114" t="s">
        <v>52</v>
      </c>
      <c r="E114" s="35" t="s">
        <v>252</v>
      </c>
    </row>
    <row r="115" spans="1:16" ht="12.75">
      <c r="A115" s="25" t="s">
        <v>44</v>
      </c>
      <c s="29" t="s">
        <v>253</v>
      </c>
      <c s="29" t="s">
        <v>248</v>
      </c>
      <c s="25" t="s">
        <v>59</v>
      </c>
      <c s="30" t="s">
        <v>249</v>
      </c>
      <c s="31" t="s">
        <v>129</v>
      </c>
      <c s="32">
        <v>0.504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25.5">
      <c r="A116" s="34" t="s">
        <v>49</v>
      </c>
      <c r="E116" s="35" t="s">
        <v>254</v>
      </c>
    </row>
    <row r="117" spans="1:5" ht="12.75">
      <c r="A117" s="36" t="s">
        <v>51</v>
      </c>
      <c r="E117" s="37" t="s">
        <v>255</v>
      </c>
    </row>
    <row r="118" spans="1:5" ht="89.25">
      <c r="A118" t="s">
        <v>52</v>
      </c>
      <c r="E118" s="35" t="s">
        <v>252</v>
      </c>
    </row>
    <row r="119" spans="1:16" ht="25.5">
      <c r="A119" s="25" t="s">
        <v>44</v>
      </c>
      <c s="29" t="s">
        <v>256</v>
      </c>
      <c s="29" t="s">
        <v>257</v>
      </c>
      <c s="25" t="s">
        <v>55</v>
      </c>
      <c s="30" t="s">
        <v>258</v>
      </c>
      <c s="31" t="s">
        <v>69</v>
      </c>
      <c s="32">
        <v>1818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49</v>
      </c>
      <c r="E120" s="35" t="s">
        <v>259</v>
      </c>
    </row>
    <row r="121" spans="1:5" ht="12.75">
      <c r="A121" s="36" t="s">
        <v>51</v>
      </c>
      <c r="E121" s="37" t="s">
        <v>260</v>
      </c>
    </row>
    <row r="122" spans="1:5" ht="63.75">
      <c r="A122" t="s">
        <v>52</v>
      </c>
      <c r="E122" s="35" t="s">
        <v>261</v>
      </c>
    </row>
    <row r="123" spans="1:16" ht="25.5">
      <c r="A123" s="25" t="s">
        <v>44</v>
      </c>
      <c s="29" t="s">
        <v>262</v>
      </c>
      <c s="29" t="s">
        <v>257</v>
      </c>
      <c s="25" t="s">
        <v>59</v>
      </c>
      <c s="30" t="s">
        <v>258</v>
      </c>
      <c s="31" t="s">
        <v>69</v>
      </c>
      <c s="32">
        <v>367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49</v>
      </c>
      <c r="E124" s="35" t="s">
        <v>263</v>
      </c>
    </row>
    <row r="125" spans="1:5" ht="89.25">
      <c r="A125" s="36" t="s">
        <v>51</v>
      </c>
      <c r="E125" s="37" t="s">
        <v>264</v>
      </c>
    </row>
    <row r="126" spans="1:5" ht="63.75">
      <c r="A126" t="s">
        <v>52</v>
      </c>
      <c r="E126" s="35" t="s">
        <v>261</v>
      </c>
    </row>
    <row r="127" spans="1:16" ht="25.5">
      <c r="A127" s="25" t="s">
        <v>44</v>
      </c>
      <c s="29" t="s">
        <v>265</v>
      </c>
      <c s="29" t="s">
        <v>266</v>
      </c>
      <c s="25" t="s">
        <v>46</v>
      </c>
      <c s="30" t="s">
        <v>267</v>
      </c>
      <c s="31" t="s">
        <v>69</v>
      </c>
      <c s="32">
        <v>32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49</v>
      </c>
      <c r="E128" s="35" t="s">
        <v>268</v>
      </c>
    </row>
    <row r="129" spans="1:5" ht="38.25">
      <c r="A129" s="36" t="s">
        <v>51</v>
      </c>
      <c r="E129" s="37" t="s">
        <v>269</v>
      </c>
    </row>
    <row r="130" spans="1:5" ht="63.75">
      <c r="A130" t="s">
        <v>52</v>
      </c>
      <c r="E130" s="35" t="s">
        <v>261</v>
      </c>
    </row>
    <row r="131" spans="1:16" ht="12.75">
      <c r="A131" s="25" t="s">
        <v>44</v>
      </c>
      <c s="29" t="s">
        <v>270</v>
      </c>
      <c s="29" t="s">
        <v>271</v>
      </c>
      <c s="25" t="s">
        <v>46</v>
      </c>
      <c s="30" t="s">
        <v>272</v>
      </c>
      <c s="31" t="s">
        <v>215</v>
      </c>
      <c s="32">
        <v>336.936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49</v>
      </c>
      <c r="E132" s="35" t="s">
        <v>273</v>
      </c>
    </row>
    <row r="133" spans="1:5" ht="51">
      <c r="A133" s="36" t="s">
        <v>51</v>
      </c>
      <c r="E133" s="37" t="s">
        <v>274</v>
      </c>
    </row>
    <row r="134" spans="1:5" ht="102">
      <c r="A134" t="s">
        <v>52</v>
      </c>
      <c r="E134" s="35" t="s">
        <v>275</v>
      </c>
    </row>
    <row r="135" spans="1:16" ht="12.75">
      <c r="A135" s="25" t="s">
        <v>44</v>
      </c>
      <c s="29" t="s">
        <v>276</v>
      </c>
      <c s="29" t="s">
        <v>277</v>
      </c>
      <c s="25" t="s">
        <v>46</v>
      </c>
      <c s="30" t="s">
        <v>278</v>
      </c>
      <c s="31" t="s">
        <v>215</v>
      </c>
      <c s="32">
        <v>52.668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49</v>
      </c>
      <c r="E136" s="35" t="s">
        <v>279</v>
      </c>
    </row>
    <row r="137" spans="1:5" ht="38.25">
      <c r="A137" s="36" t="s">
        <v>51</v>
      </c>
      <c r="E137" s="37" t="s">
        <v>280</v>
      </c>
    </row>
    <row r="138" spans="1:5" ht="102">
      <c r="A138" t="s">
        <v>52</v>
      </c>
      <c r="E138" s="35" t="s">
        <v>281</v>
      </c>
    </row>
    <row r="139" spans="1:18" ht="12.75" customHeight="1">
      <c r="A139" s="6" t="s">
        <v>43</v>
      </c>
      <c s="6"/>
      <c s="39" t="s">
        <v>22</v>
      </c>
      <c s="6"/>
      <c s="27" t="s">
        <v>282</v>
      </c>
      <c s="6"/>
      <c s="6"/>
      <c s="6"/>
      <c s="40">
        <f>0+Q139</f>
      </c>
      <c r="O139">
        <f>0+R139</f>
      </c>
      <c r="Q139">
        <f>0+I140+I144+I148+I152+I156</f>
      </c>
      <c>
        <f>0+O140+O144+O148+O152+O156</f>
      </c>
    </row>
    <row r="140" spans="1:16" ht="12.75">
      <c r="A140" s="25" t="s">
        <v>44</v>
      </c>
      <c s="29" t="s">
        <v>283</v>
      </c>
      <c s="29" t="s">
        <v>284</v>
      </c>
      <c s="25" t="s">
        <v>46</v>
      </c>
      <c s="30" t="s">
        <v>285</v>
      </c>
      <c s="31" t="s">
        <v>286</v>
      </c>
      <c s="32">
        <v>840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49</v>
      </c>
      <c r="E141" s="35" t="s">
        <v>287</v>
      </c>
    </row>
    <row r="142" spans="1:5" ht="38.25">
      <c r="A142" s="36" t="s">
        <v>51</v>
      </c>
      <c r="E142" s="37" t="s">
        <v>288</v>
      </c>
    </row>
    <row r="143" spans="1:5" ht="25.5">
      <c r="A143" t="s">
        <v>52</v>
      </c>
      <c r="E143" s="35" t="s">
        <v>289</v>
      </c>
    </row>
    <row r="144" spans="1:16" ht="12.75">
      <c r="A144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129</v>
      </c>
      <c s="32">
        <v>99.6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25.5">
      <c r="A145" s="34" t="s">
        <v>49</v>
      </c>
      <c r="E145" s="35" t="s">
        <v>293</v>
      </c>
    </row>
    <row r="146" spans="1:5" ht="38.25">
      <c r="A146" s="36" t="s">
        <v>51</v>
      </c>
      <c r="E146" s="37" t="s">
        <v>294</v>
      </c>
    </row>
    <row r="147" spans="1:5" ht="382.5">
      <c r="A147" t="s">
        <v>52</v>
      </c>
      <c r="E147" s="35" t="s">
        <v>295</v>
      </c>
    </row>
    <row r="148" spans="1:16" ht="12.75">
      <c r="A148" s="25" t="s">
        <v>44</v>
      </c>
      <c s="29" t="s">
        <v>296</v>
      </c>
      <c s="29" t="s">
        <v>297</v>
      </c>
      <c s="25" t="s">
        <v>46</v>
      </c>
      <c s="30" t="s">
        <v>298</v>
      </c>
      <c s="31" t="s">
        <v>134</v>
      </c>
      <c s="32">
        <v>15.936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49</v>
      </c>
      <c r="E149" s="35" t="s">
        <v>299</v>
      </c>
    </row>
    <row r="150" spans="1:5" ht="12.75">
      <c r="A150" s="36" t="s">
        <v>51</v>
      </c>
      <c r="E150" s="37" t="s">
        <v>300</v>
      </c>
    </row>
    <row r="151" spans="1:5" ht="242.25">
      <c r="A151" t="s">
        <v>52</v>
      </c>
      <c r="E151" s="35" t="s">
        <v>301</v>
      </c>
    </row>
    <row r="152" spans="1:16" ht="12.75">
      <c r="A152" s="25" t="s">
        <v>44</v>
      </c>
      <c s="29" t="s">
        <v>302</v>
      </c>
      <c s="29" t="s">
        <v>303</v>
      </c>
      <c s="25" t="s">
        <v>46</v>
      </c>
      <c s="30" t="s">
        <v>304</v>
      </c>
      <c s="31" t="s">
        <v>129</v>
      </c>
      <c s="32">
        <v>43.6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25.5">
      <c r="A153" s="34" t="s">
        <v>49</v>
      </c>
      <c r="E153" s="35" t="s">
        <v>305</v>
      </c>
    </row>
    <row r="154" spans="1:5" ht="51">
      <c r="A154" s="36" t="s">
        <v>51</v>
      </c>
      <c r="E154" s="37" t="s">
        <v>306</v>
      </c>
    </row>
    <row r="155" spans="1:5" ht="369.75">
      <c r="A155" t="s">
        <v>52</v>
      </c>
      <c r="E155" s="35" t="s">
        <v>307</v>
      </c>
    </row>
    <row r="156" spans="1:16" ht="12.75">
      <c r="A156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134</v>
      </c>
      <c s="32">
        <v>6.54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49</v>
      </c>
      <c r="E157" s="35" t="s">
        <v>311</v>
      </c>
    </row>
    <row r="158" spans="1:5" ht="12.75">
      <c r="A158" s="36" t="s">
        <v>51</v>
      </c>
      <c r="E158" s="37" t="s">
        <v>312</v>
      </c>
    </row>
    <row r="159" spans="1:5" ht="267.75">
      <c r="A159" t="s">
        <v>52</v>
      </c>
      <c r="E159" s="35" t="s">
        <v>313</v>
      </c>
    </row>
    <row r="160" spans="1:18" ht="12.75" customHeight="1">
      <c r="A160" s="6" t="s">
        <v>43</v>
      </c>
      <c s="6"/>
      <c s="39" t="s">
        <v>33</v>
      </c>
      <c s="6"/>
      <c s="27" t="s">
        <v>314</v>
      </c>
      <c s="6"/>
      <c s="6"/>
      <c s="6"/>
      <c s="40">
        <f>0+Q160</f>
      </c>
      <c r="O160">
        <f>0+R160</f>
      </c>
      <c r="Q160">
        <f>0+I161+I165+I169+I173+I177+I181+I185+I189+I193</f>
      </c>
      <c>
        <f>0+O161+O165+O169+O173+O177+O181+O185+O189+O193</f>
      </c>
    </row>
    <row r="161" spans="1:16" ht="12.75">
      <c r="A161" s="25" t="s">
        <v>44</v>
      </c>
      <c s="29" t="s">
        <v>315</v>
      </c>
      <c s="29" t="s">
        <v>316</v>
      </c>
      <c s="25" t="s">
        <v>46</v>
      </c>
      <c s="30" t="s">
        <v>317</v>
      </c>
      <c s="31" t="s">
        <v>129</v>
      </c>
      <c s="32">
        <v>51.404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49</v>
      </c>
      <c r="E162" s="35" t="s">
        <v>318</v>
      </c>
    </row>
    <row r="163" spans="1:5" ht="89.25">
      <c r="A163" s="36" t="s">
        <v>51</v>
      </c>
      <c r="E163" s="37" t="s">
        <v>319</v>
      </c>
    </row>
    <row r="164" spans="1:5" ht="369.75">
      <c r="A164" t="s">
        <v>52</v>
      </c>
      <c r="E164" s="35" t="s">
        <v>307</v>
      </c>
    </row>
    <row r="165" spans="1:16" ht="12.75">
      <c r="A165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129</v>
      </c>
      <c s="32">
        <v>55.56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49</v>
      </c>
      <c r="E166" s="35" t="s">
        <v>323</v>
      </c>
    </row>
    <row r="167" spans="1:5" ht="51">
      <c r="A167" s="36" t="s">
        <v>51</v>
      </c>
      <c r="E167" s="37" t="s">
        <v>324</v>
      </c>
    </row>
    <row r="168" spans="1:5" ht="38.25">
      <c r="A168" t="s">
        <v>52</v>
      </c>
      <c r="E168" s="35" t="s">
        <v>325</v>
      </c>
    </row>
    <row r="169" spans="1:16" ht="12.75">
      <c r="A169" s="25" t="s">
        <v>44</v>
      </c>
      <c s="29" t="s">
        <v>326</v>
      </c>
      <c s="29" t="s">
        <v>327</v>
      </c>
      <c s="25" t="s">
        <v>46</v>
      </c>
      <c s="30" t="s">
        <v>328</v>
      </c>
      <c s="31" t="s">
        <v>129</v>
      </c>
      <c s="32">
        <v>129.745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49</v>
      </c>
      <c r="E170" s="35" t="s">
        <v>329</v>
      </c>
    </row>
    <row r="171" spans="1:5" ht="38.25">
      <c r="A171" s="36" t="s">
        <v>51</v>
      </c>
      <c r="E171" s="37" t="s">
        <v>330</v>
      </c>
    </row>
    <row r="172" spans="1:5" ht="369.75">
      <c r="A172" t="s">
        <v>52</v>
      </c>
      <c r="E172" s="35" t="s">
        <v>307</v>
      </c>
    </row>
    <row r="173" spans="1:16" ht="12.75">
      <c r="A173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134</v>
      </c>
      <c s="32">
        <v>2.323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49</v>
      </c>
      <c r="E174" s="35" t="s">
        <v>334</v>
      </c>
    </row>
    <row r="175" spans="1:5" ht="12.75">
      <c r="A175" s="36" t="s">
        <v>51</v>
      </c>
      <c r="E175" s="37" t="s">
        <v>335</v>
      </c>
    </row>
    <row r="176" spans="1:5" ht="178.5">
      <c r="A176" t="s">
        <v>52</v>
      </c>
      <c r="E176" s="35" t="s">
        <v>336</v>
      </c>
    </row>
    <row r="177" spans="1:16" ht="12.75">
      <c r="A177" s="25" t="s">
        <v>44</v>
      </c>
      <c s="29" t="s">
        <v>337</v>
      </c>
      <c s="29" t="s">
        <v>338</v>
      </c>
      <c s="25" t="s">
        <v>46</v>
      </c>
      <c s="30" t="s">
        <v>339</v>
      </c>
      <c s="31" t="s">
        <v>134</v>
      </c>
      <c s="32">
        <v>10.415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49</v>
      </c>
      <c r="E178" s="35" t="s">
        <v>340</v>
      </c>
    </row>
    <row r="179" spans="1:5" ht="12.75">
      <c r="A179" s="36" t="s">
        <v>51</v>
      </c>
      <c r="E179" s="37" t="s">
        <v>341</v>
      </c>
    </row>
    <row r="180" spans="1:5" ht="178.5">
      <c r="A180" t="s">
        <v>52</v>
      </c>
      <c r="E180" s="35" t="s">
        <v>336</v>
      </c>
    </row>
    <row r="181" spans="1:16" ht="12.75">
      <c r="A181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129</v>
      </c>
      <c s="32">
        <v>20.4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49</v>
      </c>
      <c r="E182" s="35" t="s">
        <v>345</v>
      </c>
    </row>
    <row r="183" spans="1:5" ht="38.25">
      <c r="A183" s="36" t="s">
        <v>51</v>
      </c>
      <c r="E183" s="37" t="s">
        <v>346</v>
      </c>
    </row>
    <row r="184" spans="1:5" ht="38.25">
      <c r="A184" t="s">
        <v>52</v>
      </c>
      <c r="E184" s="35" t="s">
        <v>347</v>
      </c>
    </row>
    <row r="185" spans="1:16" ht="12.75">
      <c r="A185" s="25" t="s">
        <v>44</v>
      </c>
      <c s="29" t="s">
        <v>348</v>
      </c>
      <c s="29" t="s">
        <v>349</v>
      </c>
      <c s="25" t="s">
        <v>46</v>
      </c>
      <c s="30" t="s">
        <v>350</v>
      </c>
      <c s="31" t="s">
        <v>129</v>
      </c>
      <c s="32">
        <v>15.432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49</v>
      </c>
      <c r="E186" s="35" t="s">
        <v>351</v>
      </c>
    </row>
    <row r="187" spans="1:5" ht="38.25">
      <c r="A187" s="36" t="s">
        <v>51</v>
      </c>
      <c r="E187" s="37" t="s">
        <v>352</v>
      </c>
    </row>
    <row r="188" spans="1:5" ht="293.25">
      <c r="A188" t="s">
        <v>52</v>
      </c>
      <c r="E188" s="35" t="s">
        <v>353</v>
      </c>
    </row>
    <row r="189" spans="1:16" ht="12.75">
      <c r="A189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129</v>
      </c>
      <c s="32">
        <v>0.324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49</v>
      </c>
      <c r="E190" s="35" t="s">
        <v>357</v>
      </c>
    </row>
    <row r="191" spans="1:5" ht="12.75">
      <c r="A191" s="36" t="s">
        <v>51</v>
      </c>
      <c r="E191" s="37" t="s">
        <v>358</v>
      </c>
    </row>
    <row r="192" spans="1:5" ht="293.25">
      <c r="A192" t="s">
        <v>52</v>
      </c>
      <c r="E192" s="35" t="s">
        <v>353</v>
      </c>
    </row>
    <row r="193" spans="1:16" ht="12.75">
      <c r="A193" s="25" t="s">
        <v>44</v>
      </c>
      <c s="29" t="s">
        <v>359</v>
      </c>
      <c s="29" t="s">
        <v>360</v>
      </c>
      <c s="25" t="s">
        <v>46</v>
      </c>
      <c s="30" t="s">
        <v>361</v>
      </c>
      <c s="31" t="s">
        <v>129</v>
      </c>
      <c s="32">
        <v>64.256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49</v>
      </c>
      <c r="E194" s="35" t="s">
        <v>362</v>
      </c>
    </row>
    <row r="195" spans="1:5" ht="89.25">
      <c r="A195" s="36" t="s">
        <v>51</v>
      </c>
      <c r="E195" s="37" t="s">
        <v>363</v>
      </c>
    </row>
    <row r="196" spans="1:5" ht="102">
      <c r="A196" t="s">
        <v>52</v>
      </c>
      <c r="E196" s="35" t="s">
        <v>364</v>
      </c>
    </row>
    <row r="197" spans="1:18" ht="12.75" customHeight="1">
      <c r="A197" s="6" t="s">
        <v>43</v>
      </c>
      <c s="6"/>
      <c s="39" t="s">
        <v>35</v>
      </c>
      <c s="6"/>
      <c s="27" t="s">
        <v>365</v>
      </c>
      <c s="6"/>
      <c s="6"/>
      <c s="6"/>
      <c s="40">
        <f>0+Q197</f>
      </c>
      <c r="O197">
        <f>0+R197</f>
      </c>
      <c r="Q197">
        <f>0+I198+I202+I206+I210+I214+I218+I222+I226+I230+I234</f>
      </c>
      <c>
        <f>0+O198+O202+O206+O210+O214+O218+O222+O226+O230+O234</f>
      </c>
    </row>
    <row r="198" spans="1:16" ht="25.5">
      <c r="A198" s="25" t="s">
        <v>44</v>
      </c>
      <c s="29" t="s">
        <v>366</v>
      </c>
      <c s="29" t="s">
        <v>367</v>
      </c>
      <c s="25" t="s">
        <v>46</v>
      </c>
      <c s="30" t="s">
        <v>368</v>
      </c>
      <c s="31" t="s">
        <v>215</v>
      </c>
      <c s="32">
        <v>130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49</v>
      </c>
      <c r="E199" s="35" t="s">
        <v>369</v>
      </c>
    </row>
    <row r="200" spans="1:5" ht="38.25">
      <c r="A200" s="36" t="s">
        <v>51</v>
      </c>
      <c r="E200" s="37" t="s">
        <v>370</v>
      </c>
    </row>
    <row r="201" spans="1:5" ht="51">
      <c r="A201" t="s">
        <v>52</v>
      </c>
      <c r="E201" s="35" t="s">
        <v>371</v>
      </c>
    </row>
    <row r="202" spans="1:16" ht="12.75">
      <c r="A202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215</v>
      </c>
      <c s="32">
        <v>114.4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49</v>
      </c>
      <c r="E203" s="35" t="s">
        <v>375</v>
      </c>
    </row>
    <row r="204" spans="1:5" ht="38.25">
      <c r="A204" s="36" t="s">
        <v>51</v>
      </c>
      <c r="E204" s="37" t="s">
        <v>376</v>
      </c>
    </row>
    <row r="205" spans="1:5" ht="51">
      <c r="A205" t="s">
        <v>52</v>
      </c>
      <c r="E205" s="35" t="s">
        <v>371</v>
      </c>
    </row>
    <row r="206" spans="1:16" ht="12.75">
      <c r="A206" s="25" t="s">
        <v>44</v>
      </c>
      <c s="29" t="s">
        <v>377</v>
      </c>
      <c s="29" t="s">
        <v>378</v>
      </c>
      <c s="25" t="s">
        <v>46</v>
      </c>
      <c s="30" t="s">
        <v>379</v>
      </c>
      <c s="31" t="s">
        <v>215</v>
      </c>
      <c s="32">
        <v>130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49</v>
      </c>
      <c r="E207" s="35" t="s">
        <v>380</v>
      </c>
    </row>
    <row r="208" spans="1:5" ht="38.25">
      <c r="A208" s="36" t="s">
        <v>51</v>
      </c>
      <c r="E208" s="37" t="s">
        <v>381</v>
      </c>
    </row>
    <row r="209" spans="1:5" ht="51">
      <c r="A209" t="s">
        <v>52</v>
      </c>
      <c r="E209" s="35" t="s">
        <v>382</v>
      </c>
    </row>
    <row r="210" spans="1:16" ht="12.75">
      <c r="A210" s="25" t="s">
        <v>44</v>
      </c>
      <c s="29" t="s">
        <v>383</v>
      </c>
      <c s="29" t="s">
        <v>384</v>
      </c>
      <c s="25" t="s">
        <v>46</v>
      </c>
      <c s="30" t="s">
        <v>385</v>
      </c>
      <c s="31" t="s">
        <v>215</v>
      </c>
      <c s="32">
        <v>1734.2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49</v>
      </c>
      <c r="E211" s="35" t="s">
        <v>386</v>
      </c>
    </row>
    <row r="212" spans="1:5" ht="51">
      <c r="A212" s="36" t="s">
        <v>51</v>
      </c>
      <c r="E212" s="37" t="s">
        <v>387</v>
      </c>
    </row>
    <row r="213" spans="1:5" ht="51">
      <c r="A213" t="s">
        <v>52</v>
      </c>
      <c r="E213" s="35" t="s">
        <v>382</v>
      </c>
    </row>
    <row r="214" spans="1:16" ht="12.75">
      <c r="A214" s="25" t="s">
        <v>44</v>
      </c>
      <c s="29" t="s">
        <v>388</v>
      </c>
      <c s="29" t="s">
        <v>389</v>
      </c>
      <c s="25" t="s">
        <v>46</v>
      </c>
      <c s="30" t="s">
        <v>390</v>
      </c>
      <c s="31" t="s">
        <v>215</v>
      </c>
      <c s="32">
        <v>867.1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49</v>
      </c>
      <c r="E215" s="35" t="s">
        <v>391</v>
      </c>
    </row>
    <row r="216" spans="1:5" ht="51">
      <c r="A216" s="36" t="s">
        <v>51</v>
      </c>
      <c r="E216" s="37" t="s">
        <v>392</v>
      </c>
    </row>
    <row r="217" spans="1:5" ht="140.25">
      <c r="A217" t="s">
        <v>52</v>
      </c>
      <c r="E217" s="35" t="s">
        <v>393</v>
      </c>
    </row>
    <row r="218" spans="1:16" ht="25.5">
      <c r="A218" s="25" t="s">
        <v>44</v>
      </c>
      <c s="29" t="s">
        <v>394</v>
      </c>
      <c s="29" t="s">
        <v>395</v>
      </c>
      <c s="25" t="s">
        <v>46</v>
      </c>
      <c s="30" t="s">
        <v>396</v>
      </c>
      <c s="31" t="s">
        <v>215</v>
      </c>
      <c s="32">
        <v>139.1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49</v>
      </c>
      <c r="E219" s="35" t="s">
        <v>397</v>
      </c>
    </row>
    <row r="220" spans="1:5" ht="38.25">
      <c r="A220" s="36" t="s">
        <v>51</v>
      </c>
      <c r="E220" s="37" t="s">
        <v>398</v>
      </c>
    </row>
    <row r="221" spans="1:5" ht="140.25">
      <c r="A221" t="s">
        <v>52</v>
      </c>
      <c r="E221" s="35" t="s">
        <v>393</v>
      </c>
    </row>
    <row r="222" spans="1:16" ht="12.75">
      <c r="A222" s="25" t="s">
        <v>44</v>
      </c>
      <c s="29" t="s">
        <v>399</v>
      </c>
      <c s="29" t="s">
        <v>400</v>
      </c>
      <c s="25" t="s">
        <v>46</v>
      </c>
      <c s="30" t="s">
        <v>401</v>
      </c>
      <c s="31" t="s">
        <v>215</v>
      </c>
      <c s="32">
        <v>867.1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49</v>
      </c>
      <c r="E223" s="35" t="s">
        <v>402</v>
      </c>
    </row>
    <row r="224" spans="1:5" ht="51">
      <c r="A224" s="36" t="s">
        <v>51</v>
      </c>
      <c r="E224" s="37" t="s">
        <v>392</v>
      </c>
    </row>
    <row r="225" spans="1:5" ht="140.25">
      <c r="A225" t="s">
        <v>52</v>
      </c>
      <c r="E225" s="35" t="s">
        <v>393</v>
      </c>
    </row>
    <row r="226" spans="1:16" ht="12.75">
      <c r="A226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215</v>
      </c>
      <c s="32">
        <v>672.1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49</v>
      </c>
      <c r="E227" s="35" t="s">
        <v>406</v>
      </c>
    </row>
    <row r="228" spans="1:5" ht="12.75">
      <c r="A228" s="36" t="s">
        <v>51</v>
      </c>
      <c r="E228" s="37" t="s">
        <v>407</v>
      </c>
    </row>
    <row r="229" spans="1:5" ht="140.25">
      <c r="A229" t="s">
        <v>52</v>
      </c>
      <c r="E229" s="35" t="s">
        <v>393</v>
      </c>
    </row>
    <row r="230" spans="1:16" ht="12.75">
      <c r="A230" s="25" t="s">
        <v>44</v>
      </c>
      <c s="29" t="s">
        <v>408</v>
      </c>
      <c s="29" t="s">
        <v>409</v>
      </c>
      <c s="25" t="s">
        <v>46</v>
      </c>
      <c s="30" t="s">
        <v>410</v>
      </c>
      <c s="31" t="s">
        <v>215</v>
      </c>
      <c s="32">
        <v>3.06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49</v>
      </c>
      <c r="E231" s="35" t="s">
        <v>411</v>
      </c>
    </row>
    <row r="232" spans="1:5" ht="63.75">
      <c r="A232" s="36" t="s">
        <v>51</v>
      </c>
      <c r="E232" s="37" t="s">
        <v>412</v>
      </c>
    </row>
    <row r="233" spans="1:5" ht="89.25">
      <c r="A233" t="s">
        <v>52</v>
      </c>
      <c r="E233" s="35" t="s">
        <v>413</v>
      </c>
    </row>
    <row r="234" spans="1:16" ht="12.75">
      <c r="A234" s="25" t="s">
        <v>44</v>
      </c>
      <c s="29" t="s">
        <v>414</v>
      </c>
      <c s="29" t="s">
        <v>415</v>
      </c>
      <c s="25" t="s">
        <v>46</v>
      </c>
      <c s="30" t="s">
        <v>416</v>
      </c>
      <c s="31" t="s">
        <v>103</v>
      </c>
      <c s="32">
        <v>29.2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49</v>
      </c>
      <c r="E235" s="35" t="s">
        <v>417</v>
      </c>
    </row>
    <row r="236" spans="1:5" ht="51">
      <c r="A236" s="36" t="s">
        <v>51</v>
      </c>
      <c r="E236" s="37" t="s">
        <v>418</v>
      </c>
    </row>
    <row r="237" spans="1:5" ht="38.25">
      <c r="A237" t="s">
        <v>52</v>
      </c>
      <c r="E237" s="35" t="s">
        <v>419</v>
      </c>
    </row>
    <row r="238" spans="1:18" ht="12.75" customHeight="1">
      <c r="A238" s="6" t="s">
        <v>43</v>
      </c>
      <c s="6"/>
      <c s="39" t="s">
        <v>37</v>
      </c>
      <c s="6"/>
      <c s="27" t="s">
        <v>420</v>
      </c>
      <c s="6"/>
      <c s="6"/>
      <c s="6"/>
      <c s="40">
        <f>0+Q238</f>
      </c>
      <c r="O238">
        <f>0+R238</f>
      </c>
      <c r="Q238">
        <f>0+I239+I243+I247+I251+I255+I259+I263+I267</f>
      </c>
      <c>
        <f>0+O239+O243+O247+O251+O255+O259+O263+O267</f>
      </c>
    </row>
    <row r="239" spans="1:16" ht="25.5">
      <c r="A239" s="25" t="s">
        <v>44</v>
      </c>
      <c s="29" t="s">
        <v>421</v>
      </c>
      <c s="29" t="s">
        <v>422</v>
      </c>
      <c s="25" t="s">
        <v>46</v>
      </c>
      <c s="30" t="s">
        <v>423</v>
      </c>
      <c s="31" t="s">
        <v>215</v>
      </c>
      <c s="32">
        <v>906.757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25.5">
      <c r="A240" s="34" t="s">
        <v>49</v>
      </c>
      <c r="E240" s="35" t="s">
        <v>424</v>
      </c>
    </row>
    <row r="241" spans="1:5" ht="51">
      <c r="A241" s="36" t="s">
        <v>51</v>
      </c>
      <c r="E241" s="37" t="s">
        <v>425</v>
      </c>
    </row>
    <row r="242" spans="1:5" ht="76.5">
      <c r="A242" t="s">
        <v>52</v>
      </c>
      <c r="E242" s="35" t="s">
        <v>426</v>
      </c>
    </row>
    <row r="243" spans="1:16" ht="25.5">
      <c r="A243" s="25" t="s">
        <v>44</v>
      </c>
      <c s="29" t="s">
        <v>427</v>
      </c>
      <c s="29" t="s">
        <v>428</v>
      </c>
      <c s="25" t="s">
        <v>46</v>
      </c>
      <c s="30" t="s">
        <v>429</v>
      </c>
      <c s="31" t="s">
        <v>215</v>
      </c>
      <c s="32">
        <v>189.688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25.5">
      <c r="A244" s="34" t="s">
        <v>49</v>
      </c>
      <c r="E244" s="35" t="s">
        <v>430</v>
      </c>
    </row>
    <row r="245" spans="1:5" ht="12.75">
      <c r="A245" s="36" t="s">
        <v>51</v>
      </c>
      <c r="E245" s="37" t="s">
        <v>431</v>
      </c>
    </row>
    <row r="246" spans="1:5" ht="76.5">
      <c r="A246" t="s">
        <v>52</v>
      </c>
      <c r="E246" s="35" t="s">
        <v>426</v>
      </c>
    </row>
    <row r="247" spans="1:16" ht="25.5">
      <c r="A247" s="25" t="s">
        <v>44</v>
      </c>
      <c s="29" t="s">
        <v>432</v>
      </c>
      <c s="29" t="s">
        <v>433</v>
      </c>
      <c s="25" t="s">
        <v>46</v>
      </c>
      <c s="30" t="s">
        <v>434</v>
      </c>
      <c s="31" t="s">
        <v>215</v>
      </c>
      <c s="32">
        <v>89.625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25.5">
      <c r="A248" s="34" t="s">
        <v>49</v>
      </c>
      <c r="E248" s="35" t="s">
        <v>435</v>
      </c>
    </row>
    <row r="249" spans="1:5" ht="89.25">
      <c r="A249" s="36" t="s">
        <v>51</v>
      </c>
      <c r="E249" s="37" t="s">
        <v>436</v>
      </c>
    </row>
    <row r="250" spans="1:5" ht="76.5">
      <c r="A250" t="s">
        <v>52</v>
      </c>
      <c r="E250" s="35" t="s">
        <v>426</v>
      </c>
    </row>
    <row r="251" spans="1:16" ht="12.75">
      <c r="A251" s="25" t="s">
        <v>44</v>
      </c>
      <c s="29" t="s">
        <v>437</v>
      </c>
      <c s="29" t="s">
        <v>438</v>
      </c>
      <c s="25" t="s">
        <v>46</v>
      </c>
      <c s="30" t="s">
        <v>439</v>
      </c>
      <c s="31" t="s">
        <v>215</v>
      </c>
      <c s="32">
        <v>13.156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25.5">
      <c r="A252" s="34" t="s">
        <v>49</v>
      </c>
      <c r="E252" s="35" t="s">
        <v>440</v>
      </c>
    </row>
    <row r="253" spans="1:5" ht="63.75">
      <c r="A253" s="36" t="s">
        <v>51</v>
      </c>
      <c r="E253" s="37" t="s">
        <v>441</v>
      </c>
    </row>
    <row r="254" spans="1:5" ht="76.5">
      <c r="A254" t="s">
        <v>52</v>
      </c>
      <c r="E254" s="35" t="s">
        <v>426</v>
      </c>
    </row>
    <row r="255" spans="1:16" ht="12.75">
      <c r="A255" s="25" t="s">
        <v>44</v>
      </c>
      <c s="29" t="s">
        <v>442</v>
      </c>
      <c s="29" t="s">
        <v>443</v>
      </c>
      <c s="25" t="s">
        <v>46</v>
      </c>
      <c s="30" t="s">
        <v>444</v>
      </c>
      <c s="31" t="s">
        <v>215</v>
      </c>
      <c s="32">
        <v>1199.226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49</v>
      </c>
      <c r="E256" s="35" t="s">
        <v>445</v>
      </c>
    </row>
    <row r="257" spans="1:5" ht="102">
      <c r="A257" s="36" t="s">
        <v>51</v>
      </c>
      <c r="E257" s="37" t="s">
        <v>446</v>
      </c>
    </row>
    <row r="258" spans="1:5" ht="76.5">
      <c r="A258" t="s">
        <v>52</v>
      </c>
      <c r="E258" s="35" t="s">
        <v>426</v>
      </c>
    </row>
    <row r="259" spans="1:16" ht="12.75">
      <c r="A259" s="25" t="s">
        <v>44</v>
      </c>
      <c s="29" t="s">
        <v>447</v>
      </c>
      <c s="29" t="s">
        <v>448</v>
      </c>
      <c s="25" t="s">
        <v>46</v>
      </c>
      <c s="30" t="s">
        <v>449</v>
      </c>
      <c s="31" t="s">
        <v>215</v>
      </c>
      <c s="32">
        <v>1199.226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49</v>
      </c>
      <c r="E260" s="35" t="s">
        <v>450</v>
      </c>
    </row>
    <row r="261" spans="1:5" ht="102">
      <c r="A261" s="36" t="s">
        <v>51</v>
      </c>
      <c r="E261" s="37" t="s">
        <v>446</v>
      </c>
    </row>
    <row r="262" spans="1:5" ht="76.5">
      <c r="A262" t="s">
        <v>52</v>
      </c>
      <c r="E262" s="35" t="s">
        <v>426</v>
      </c>
    </row>
    <row r="263" spans="1:16" ht="12.75">
      <c r="A263" s="25" t="s">
        <v>44</v>
      </c>
      <c s="29" t="s">
        <v>451</v>
      </c>
      <c s="29" t="s">
        <v>452</v>
      </c>
      <c s="25" t="s">
        <v>46</v>
      </c>
      <c s="30" t="s">
        <v>453</v>
      </c>
      <c s="31" t="s">
        <v>103</v>
      </c>
      <c s="32">
        <v>60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49</v>
      </c>
      <c r="E264" s="35" t="s">
        <v>454</v>
      </c>
    </row>
    <row r="265" spans="1:5" ht="12.75">
      <c r="A265" s="36" t="s">
        <v>51</v>
      </c>
      <c r="E265" s="37" t="s">
        <v>46</v>
      </c>
    </row>
    <row r="266" spans="1:5" ht="76.5">
      <c r="A266" t="s">
        <v>52</v>
      </c>
      <c r="E266" s="35" t="s">
        <v>455</v>
      </c>
    </row>
    <row r="267" spans="1:16" ht="12.75">
      <c r="A267" s="25" t="s">
        <v>44</v>
      </c>
      <c s="29" t="s">
        <v>456</v>
      </c>
      <c s="29" t="s">
        <v>457</v>
      </c>
      <c s="25" t="s">
        <v>46</v>
      </c>
      <c s="30" t="s">
        <v>458</v>
      </c>
      <c s="31" t="s">
        <v>69</v>
      </c>
      <c s="32">
        <v>476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25.5">
      <c r="A268" s="34" t="s">
        <v>49</v>
      </c>
      <c r="E268" s="35" t="s">
        <v>459</v>
      </c>
    </row>
    <row r="269" spans="1:5" ht="12.75">
      <c r="A269" s="36" t="s">
        <v>51</v>
      </c>
      <c r="E269" s="37" t="s">
        <v>460</v>
      </c>
    </row>
    <row r="270" spans="1:5" ht="51">
      <c r="A270" t="s">
        <v>52</v>
      </c>
      <c r="E270" s="35" t="s">
        <v>461</v>
      </c>
    </row>
    <row r="271" spans="1:18" ht="12.75" customHeight="1">
      <c r="A271" s="6" t="s">
        <v>43</v>
      </c>
      <c s="6"/>
      <c s="39" t="s">
        <v>71</v>
      </c>
      <c s="6"/>
      <c s="27" t="s">
        <v>462</v>
      </c>
      <c s="6"/>
      <c s="6"/>
      <c s="6"/>
      <c s="40">
        <f>0+Q271</f>
      </c>
      <c r="O271">
        <f>0+R271</f>
      </c>
      <c r="Q271">
        <f>0+I272+I276+I280+I284+I288+I292+I296+I300+I304+I308+I312</f>
      </c>
      <c>
        <f>0+O272+O276+O280+O284+O288+O292+O296+O300+O304+O308+O312</f>
      </c>
    </row>
    <row r="272" spans="1:16" ht="25.5">
      <c r="A272" s="25" t="s">
        <v>44</v>
      </c>
      <c s="29" t="s">
        <v>463</v>
      </c>
      <c s="29" t="s">
        <v>464</v>
      </c>
      <c s="25" t="s">
        <v>46</v>
      </c>
      <c s="30" t="s">
        <v>465</v>
      </c>
      <c s="31" t="s">
        <v>215</v>
      </c>
      <c s="32">
        <v>91.396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25.5">
      <c r="A273" s="34" t="s">
        <v>49</v>
      </c>
      <c r="E273" s="35" t="s">
        <v>466</v>
      </c>
    </row>
    <row r="274" spans="1:5" ht="38.25">
      <c r="A274" s="36" t="s">
        <v>51</v>
      </c>
      <c r="E274" s="37" t="s">
        <v>467</v>
      </c>
    </row>
    <row r="275" spans="1:5" ht="191.25">
      <c r="A275" t="s">
        <v>52</v>
      </c>
      <c r="E275" s="35" t="s">
        <v>468</v>
      </c>
    </row>
    <row r="276" spans="1:16" ht="25.5">
      <c r="A276" s="25" t="s">
        <v>44</v>
      </c>
      <c s="29" t="s">
        <v>469</v>
      </c>
      <c s="29" t="s">
        <v>470</v>
      </c>
      <c s="25" t="s">
        <v>46</v>
      </c>
      <c s="30" t="s">
        <v>471</v>
      </c>
      <c s="31" t="s">
        <v>215</v>
      </c>
      <c s="32">
        <v>878.9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49</v>
      </c>
      <c r="E277" s="35" t="s">
        <v>472</v>
      </c>
    </row>
    <row r="278" spans="1:5" ht="12.75">
      <c r="A278" s="36" t="s">
        <v>51</v>
      </c>
      <c r="E278" s="37" t="s">
        <v>473</v>
      </c>
    </row>
    <row r="279" spans="1:5" ht="204">
      <c r="A279" t="s">
        <v>52</v>
      </c>
      <c r="E279" s="35" t="s">
        <v>474</v>
      </c>
    </row>
    <row r="280" spans="1:16" ht="12.75">
      <c r="A280" s="25" t="s">
        <v>44</v>
      </c>
      <c s="29" t="s">
        <v>475</v>
      </c>
      <c s="29" t="s">
        <v>476</v>
      </c>
      <c s="25" t="s">
        <v>46</v>
      </c>
      <c s="30" t="s">
        <v>477</v>
      </c>
      <c s="31" t="s">
        <v>215</v>
      </c>
      <c s="32">
        <v>270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49</v>
      </c>
      <c r="E281" s="35" t="s">
        <v>478</v>
      </c>
    </row>
    <row r="282" spans="1:5" ht="38.25">
      <c r="A282" s="36" t="s">
        <v>51</v>
      </c>
      <c r="E282" s="37" t="s">
        <v>479</v>
      </c>
    </row>
    <row r="283" spans="1:5" ht="38.25">
      <c r="A283" t="s">
        <v>52</v>
      </c>
      <c r="E283" s="35" t="s">
        <v>480</v>
      </c>
    </row>
    <row r="284" spans="1:16" ht="12.75">
      <c r="A284" s="25" t="s">
        <v>44</v>
      </c>
      <c s="29" t="s">
        <v>481</v>
      </c>
      <c s="29" t="s">
        <v>482</v>
      </c>
      <c s="25" t="s">
        <v>46</v>
      </c>
      <c s="30" t="s">
        <v>483</v>
      </c>
      <c s="31" t="s">
        <v>215</v>
      </c>
      <c s="32">
        <v>91.396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49</v>
      </c>
      <c r="E285" s="35" t="s">
        <v>484</v>
      </c>
    </row>
    <row r="286" spans="1:5" ht="38.25">
      <c r="A286" s="36" t="s">
        <v>51</v>
      </c>
      <c r="E286" s="37" t="s">
        <v>485</v>
      </c>
    </row>
    <row r="287" spans="1:5" ht="38.25">
      <c r="A287" t="s">
        <v>52</v>
      </c>
      <c r="E287" s="35" t="s">
        <v>480</v>
      </c>
    </row>
    <row r="288" spans="1:16" ht="12.75">
      <c r="A288" s="25" t="s">
        <v>44</v>
      </c>
      <c s="29" t="s">
        <v>486</v>
      </c>
      <c s="29" t="s">
        <v>487</v>
      </c>
      <c s="25" t="s">
        <v>46</v>
      </c>
      <c s="30" t="s">
        <v>488</v>
      </c>
      <c s="31" t="s">
        <v>103</v>
      </c>
      <c s="32">
        <v>360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49</v>
      </c>
      <c r="E289" s="35" t="s">
        <v>489</v>
      </c>
    </row>
    <row r="290" spans="1:5" ht="12.75">
      <c r="A290" s="36" t="s">
        <v>51</v>
      </c>
      <c r="E290" s="37" t="s">
        <v>490</v>
      </c>
    </row>
    <row r="291" spans="1:5" ht="102">
      <c r="A291" t="s">
        <v>52</v>
      </c>
      <c r="E291" s="35" t="s">
        <v>491</v>
      </c>
    </row>
    <row r="292" spans="1:16" ht="12.75">
      <c r="A292" s="25" t="s">
        <v>44</v>
      </c>
      <c s="29" t="s">
        <v>492</v>
      </c>
      <c s="29" t="s">
        <v>493</v>
      </c>
      <c s="25" t="s">
        <v>46</v>
      </c>
      <c s="30" t="s">
        <v>494</v>
      </c>
      <c s="31" t="s">
        <v>495</v>
      </c>
      <c s="32">
        <v>0.12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25.5">
      <c r="A293" s="34" t="s">
        <v>49</v>
      </c>
      <c r="E293" s="35" t="s">
        <v>496</v>
      </c>
    </row>
    <row r="294" spans="1:5" ht="38.25">
      <c r="A294" s="36" t="s">
        <v>51</v>
      </c>
      <c r="E294" s="37" t="s">
        <v>497</v>
      </c>
    </row>
    <row r="295" spans="1:5" ht="204">
      <c r="A295" t="s">
        <v>52</v>
      </c>
      <c r="E295" s="35" t="s">
        <v>498</v>
      </c>
    </row>
    <row r="296" spans="1:16" ht="12.75">
      <c r="A296" s="25" t="s">
        <v>44</v>
      </c>
      <c s="29" t="s">
        <v>499</v>
      </c>
      <c s="29" t="s">
        <v>500</v>
      </c>
      <c s="25" t="s">
        <v>46</v>
      </c>
      <c s="30" t="s">
        <v>501</v>
      </c>
      <c s="31" t="s">
        <v>495</v>
      </c>
      <c s="32">
        <v>0.12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25.5">
      <c r="A297" s="34" t="s">
        <v>49</v>
      </c>
      <c r="E297" s="35" t="s">
        <v>502</v>
      </c>
    </row>
    <row r="298" spans="1:5" ht="38.25">
      <c r="A298" s="36" t="s">
        <v>51</v>
      </c>
      <c r="E298" s="37" t="s">
        <v>497</v>
      </c>
    </row>
    <row r="299" spans="1:5" ht="127.5">
      <c r="A299" t="s">
        <v>52</v>
      </c>
      <c r="E299" s="35" t="s">
        <v>503</v>
      </c>
    </row>
    <row r="300" spans="1:16" ht="12.75">
      <c r="A300" s="25" t="s">
        <v>44</v>
      </c>
      <c s="29" t="s">
        <v>504</v>
      </c>
      <c s="29" t="s">
        <v>505</v>
      </c>
      <c s="25" t="s">
        <v>506</v>
      </c>
      <c s="30" t="s">
        <v>507</v>
      </c>
      <c s="31" t="s">
        <v>215</v>
      </c>
      <c s="32">
        <v>476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49</v>
      </c>
      <c r="E301" s="35" t="s">
        <v>508</v>
      </c>
    </row>
    <row r="302" spans="1:5" ht="12.75">
      <c r="A302" s="36" t="s">
        <v>51</v>
      </c>
      <c r="E302" s="37" t="s">
        <v>509</v>
      </c>
    </row>
    <row r="303" spans="1:5" ht="51">
      <c r="A303" t="s">
        <v>52</v>
      </c>
      <c r="E303" s="35" t="s">
        <v>510</v>
      </c>
    </row>
    <row r="304" spans="1:16" ht="12.75">
      <c r="A304" s="25" t="s">
        <v>44</v>
      </c>
      <c s="29" t="s">
        <v>511</v>
      </c>
      <c s="29" t="s">
        <v>512</v>
      </c>
      <c s="25" t="s">
        <v>46</v>
      </c>
      <c s="30" t="s">
        <v>513</v>
      </c>
      <c s="31" t="s">
        <v>215</v>
      </c>
      <c s="32">
        <v>112.824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49</v>
      </c>
      <c r="E305" s="35" t="s">
        <v>514</v>
      </c>
    </row>
    <row r="306" spans="1:5" ht="38.25">
      <c r="A306" s="36" t="s">
        <v>51</v>
      </c>
      <c r="E306" s="37" t="s">
        <v>515</v>
      </c>
    </row>
    <row r="307" spans="1:5" ht="51">
      <c r="A307" t="s">
        <v>52</v>
      </c>
      <c r="E307" s="35" t="s">
        <v>516</v>
      </c>
    </row>
    <row r="308" spans="1:16" ht="12.75">
      <c r="A308" s="25" t="s">
        <v>44</v>
      </c>
      <c s="29" t="s">
        <v>517</v>
      </c>
      <c s="29" t="s">
        <v>518</v>
      </c>
      <c s="25" t="s">
        <v>46</v>
      </c>
      <c s="30" t="s">
        <v>519</v>
      </c>
      <c s="31" t="s">
        <v>215</v>
      </c>
      <c s="32">
        <v>366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12.75">
      <c r="A309" s="34" t="s">
        <v>49</v>
      </c>
      <c r="E309" s="35" t="s">
        <v>520</v>
      </c>
    </row>
    <row r="310" spans="1:5" ht="38.25">
      <c r="A310" s="36" t="s">
        <v>51</v>
      </c>
      <c r="E310" s="37" t="s">
        <v>521</v>
      </c>
    </row>
    <row r="311" spans="1:5" ht="51">
      <c r="A311" t="s">
        <v>52</v>
      </c>
      <c r="E311" s="35" t="s">
        <v>516</v>
      </c>
    </row>
    <row r="312" spans="1:16" ht="12.75">
      <c r="A312" s="25" t="s">
        <v>44</v>
      </c>
      <c s="29" t="s">
        <v>522</v>
      </c>
      <c s="29" t="s">
        <v>523</v>
      </c>
      <c s="25" t="s">
        <v>46</v>
      </c>
      <c s="30" t="s">
        <v>524</v>
      </c>
      <c s="31" t="s">
        <v>215</v>
      </c>
      <c s="32">
        <v>30</v>
      </c>
      <c s="33">
        <v>0</v>
      </c>
      <c s="33">
        <f>ROUND(ROUND(H312,2)*ROUND(G312,3),2)</f>
      </c>
      <c r="O312">
        <f>(I312*21)/100</f>
      </c>
      <c t="s">
        <v>23</v>
      </c>
    </row>
    <row r="313" spans="1:5" ht="12.75">
      <c r="A313" s="34" t="s">
        <v>49</v>
      </c>
      <c r="E313" s="35" t="s">
        <v>525</v>
      </c>
    </row>
    <row r="314" spans="1:5" ht="38.25">
      <c r="A314" s="36" t="s">
        <v>51</v>
      </c>
      <c r="E314" s="37" t="s">
        <v>526</v>
      </c>
    </row>
    <row r="315" spans="1:5" ht="51">
      <c r="A315" t="s">
        <v>52</v>
      </c>
      <c r="E315" s="35" t="s">
        <v>516</v>
      </c>
    </row>
    <row r="316" spans="1:18" ht="12.75" customHeight="1">
      <c r="A316" s="6" t="s">
        <v>43</v>
      </c>
      <c s="6"/>
      <c s="39" t="s">
        <v>75</v>
      </c>
      <c s="6"/>
      <c s="27" t="s">
        <v>527</v>
      </c>
      <c s="6"/>
      <c s="6"/>
      <c s="6"/>
      <c s="40">
        <f>0+Q316</f>
      </c>
      <c r="O316">
        <f>0+R316</f>
      </c>
      <c r="Q316">
        <f>0+I317+I321+I325+I329+I333</f>
      </c>
      <c>
        <f>0+O317+O321+O325+O329+O333</f>
      </c>
    </row>
    <row r="317" spans="1:16" ht="12.75">
      <c r="A317" s="25" t="s">
        <v>44</v>
      </c>
      <c s="29" t="s">
        <v>528</v>
      </c>
      <c s="29" t="s">
        <v>529</v>
      </c>
      <c s="25" t="s">
        <v>46</v>
      </c>
      <c s="30" t="s">
        <v>530</v>
      </c>
      <c s="31" t="s">
        <v>103</v>
      </c>
      <c s="32">
        <v>35.6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49</v>
      </c>
      <c r="E318" s="35" t="s">
        <v>531</v>
      </c>
    </row>
    <row r="319" spans="1:5" ht="12.75">
      <c r="A319" s="36" t="s">
        <v>51</v>
      </c>
      <c r="E319" s="37" t="s">
        <v>532</v>
      </c>
    </row>
    <row r="320" spans="1:5" ht="242.25">
      <c r="A320" t="s">
        <v>52</v>
      </c>
      <c r="E320" s="35" t="s">
        <v>533</v>
      </c>
    </row>
    <row r="321" spans="1:16" ht="12.75">
      <c r="A321" s="25" t="s">
        <v>44</v>
      </c>
      <c s="29" t="s">
        <v>534</v>
      </c>
      <c s="29" t="s">
        <v>535</v>
      </c>
      <c s="25" t="s">
        <v>46</v>
      </c>
      <c s="30" t="s">
        <v>536</v>
      </c>
      <c s="31" t="s">
        <v>103</v>
      </c>
      <c s="32">
        <v>8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25.5">
      <c r="A322" s="34" t="s">
        <v>49</v>
      </c>
      <c r="E322" s="35" t="s">
        <v>537</v>
      </c>
    </row>
    <row r="323" spans="1:5" ht="12.75">
      <c r="A323" s="36" t="s">
        <v>51</v>
      </c>
      <c r="E323" s="37" t="s">
        <v>538</v>
      </c>
    </row>
    <row r="324" spans="1:5" ht="242.25">
      <c r="A324" t="s">
        <v>52</v>
      </c>
      <c r="E324" s="35" t="s">
        <v>539</v>
      </c>
    </row>
    <row r="325" spans="1:16" ht="12.75">
      <c r="A325" s="25" t="s">
        <v>44</v>
      </c>
      <c s="29" t="s">
        <v>540</v>
      </c>
      <c s="29" t="s">
        <v>541</v>
      </c>
      <c s="25" t="s">
        <v>46</v>
      </c>
      <c s="30" t="s">
        <v>542</v>
      </c>
      <c s="31" t="s">
        <v>103</v>
      </c>
      <c s="32">
        <v>242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49</v>
      </c>
      <c r="E326" s="35" t="s">
        <v>543</v>
      </c>
    </row>
    <row r="327" spans="1:5" ht="38.25">
      <c r="A327" s="36" t="s">
        <v>51</v>
      </c>
      <c r="E327" s="37" t="s">
        <v>544</v>
      </c>
    </row>
    <row r="328" spans="1:5" ht="242.25">
      <c r="A328" t="s">
        <v>52</v>
      </c>
      <c r="E328" s="35" t="s">
        <v>539</v>
      </c>
    </row>
    <row r="329" spans="1:16" ht="12.75">
      <c r="A329" s="25" t="s">
        <v>44</v>
      </c>
      <c s="29" t="s">
        <v>545</v>
      </c>
      <c s="29" t="s">
        <v>546</v>
      </c>
      <c s="25" t="s">
        <v>46</v>
      </c>
      <c s="30" t="s">
        <v>547</v>
      </c>
      <c s="31" t="s">
        <v>103</v>
      </c>
      <c s="32">
        <v>16.4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25.5">
      <c r="A330" s="34" t="s">
        <v>49</v>
      </c>
      <c r="E330" s="35" t="s">
        <v>548</v>
      </c>
    </row>
    <row r="331" spans="1:5" ht="12.75">
      <c r="A331" s="36" t="s">
        <v>51</v>
      </c>
      <c r="E331" s="37" t="s">
        <v>549</v>
      </c>
    </row>
    <row r="332" spans="1:5" ht="178.5">
      <c r="A332" t="s">
        <v>52</v>
      </c>
      <c r="E332" s="35" t="s">
        <v>550</v>
      </c>
    </row>
    <row r="333" spans="1:16" ht="12.75">
      <c r="A333" s="25" t="s">
        <v>44</v>
      </c>
      <c s="29" t="s">
        <v>551</v>
      </c>
      <c s="29" t="s">
        <v>552</v>
      </c>
      <c s="25" t="s">
        <v>46</v>
      </c>
      <c s="30" t="s">
        <v>553</v>
      </c>
      <c s="31" t="s">
        <v>69</v>
      </c>
      <c s="32">
        <v>1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49</v>
      </c>
      <c r="E334" s="35" t="s">
        <v>554</v>
      </c>
    </row>
    <row r="335" spans="1:5" ht="12.75">
      <c r="A335" s="36" t="s">
        <v>51</v>
      </c>
      <c r="E335" s="37" t="s">
        <v>555</v>
      </c>
    </row>
    <row r="336" spans="1:5" ht="25.5">
      <c r="A336" t="s">
        <v>52</v>
      </c>
      <c r="E336" s="35" t="s">
        <v>556</v>
      </c>
    </row>
    <row r="337" spans="1:18" ht="12.75" customHeight="1">
      <c r="A337" s="6" t="s">
        <v>43</v>
      </c>
      <c s="6"/>
      <c s="39" t="s">
        <v>40</v>
      </c>
      <c s="6"/>
      <c s="27" t="s">
        <v>99</v>
      </c>
      <c s="6"/>
      <c s="6"/>
      <c s="6"/>
      <c s="40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25" t="s">
        <v>44</v>
      </c>
      <c s="29" t="s">
        <v>557</v>
      </c>
      <c s="29" t="s">
        <v>558</v>
      </c>
      <c s="25" t="s">
        <v>46</v>
      </c>
      <c s="30" t="s">
        <v>559</v>
      </c>
      <c s="31" t="s">
        <v>103</v>
      </c>
      <c s="32">
        <v>120</v>
      </c>
      <c s="33">
        <v>0</v>
      </c>
      <c s="33">
        <f>ROUND(ROUND(H338,2)*ROUND(G338,3),2)</f>
      </c>
      <c r="O338">
        <f>(I338*21)/100</f>
      </c>
      <c t="s">
        <v>23</v>
      </c>
    </row>
    <row r="339" spans="1:5" ht="25.5">
      <c r="A339" s="34" t="s">
        <v>49</v>
      </c>
      <c r="E339" s="35" t="s">
        <v>560</v>
      </c>
    </row>
    <row r="340" spans="1:5" ht="12.75">
      <c r="A340" s="36" t="s">
        <v>51</v>
      </c>
      <c r="E340" s="37" t="s">
        <v>561</v>
      </c>
    </row>
    <row r="341" spans="1:5" ht="63.75">
      <c r="A341" t="s">
        <v>52</v>
      </c>
      <c r="E341" s="35" t="s">
        <v>562</v>
      </c>
    </row>
    <row r="342" spans="1:16" ht="12.75">
      <c r="A342" s="25" t="s">
        <v>44</v>
      </c>
      <c s="29" t="s">
        <v>563</v>
      </c>
      <c s="29" t="s">
        <v>564</v>
      </c>
      <c s="25" t="s">
        <v>46</v>
      </c>
      <c s="30" t="s">
        <v>565</v>
      </c>
      <c s="31" t="s">
        <v>103</v>
      </c>
      <c s="32">
        <v>120</v>
      </c>
      <c s="33">
        <v>0</v>
      </c>
      <c s="33">
        <f>ROUND(ROUND(H342,2)*ROUND(G342,3),2)</f>
      </c>
      <c r="O342">
        <f>(I342*21)/100</f>
      </c>
      <c t="s">
        <v>23</v>
      </c>
    </row>
    <row r="343" spans="1:5" ht="12.75">
      <c r="A343" s="34" t="s">
        <v>49</v>
      </c>
      <c r="E343" s="35" t="s">
        <v>566</v>
      </c>
    </row>
    <row r="344" spans="1:5" ht="12.75">
      <c r="A344" s="36" t="s">
        <v>51</v>
      </c>
      <c r="E344" s="37" t="s">
        <v>567</v>
      </c>
    </row>
    <row r="345" spans="1:5" ht="38.25">
      <c r="A345" t="s">
        <v>52</v>
      </c>
      <c r="E345" s="35" t="s">
        <v>568</v>
      </c>
    </row>
    <row r="346" spans="1:16" ht="12.75">
      <c r="A346" s="25" t="s">
        <v>44</v>
      </c>
      <c s="29" t="s">
        <v>569</v>
      </c>
      <c s="29" t="s">
        <v>570</v>
      </c>
      <c s="25" t="s">
        <v>46</v>
      </c>
      <c s="30" t="s">
        <v>571</v>
      </c>
      <c s="31" t="s">
        <v>69</v>
      </c>
      <c s="32">
        <v>2</v>
      </c>
      <c s="33">
        <v>0</v>
      </c>
      <c s="33">
        <f>ROUND(ROUND(H346,2)*ROUND(G346,3),2)</f>
      </c>
      <c r="O346">
        <f>(I346*21)/100</f>
      </c>
      <c t="s">
        <v>23</v>
      </c>
    </row>
    <row r="347" spans="1:5" ht="12.75">
      <c r="A347" s="34" t="s">
        <v>49</v>
      </c>
      <c r="E347" s="35" t="s">
        <v>572</v>
      </c>
    </row>
    <row r="348" spans="1:5" ht="12.75">
      <c r="A348" s="36" t="s">
        <v>51</v>
      </c>
      <c r="E348" s="37" t="s">
        <v>573</v>
      </c>
    </row>
    <row r="349" spans="1:5" ht="25.5">
      <c r="A349" t="s">
        <v>52</v>
      </c>
      <c r="E349" s="35" t="s">
        <v>574</v>
      </c>
    </row>
    <row r="350" spans="1:16" ht="25.5">
      <c r="A350" s="25" t="s">
        <v>44</v>
      </c>
      <c s="29" t="s">
        <v>575</v>
      </c>
      <c s="29" t="s">
        <v>576</v>
      </c>
      <c s="25" t="s">
        <v>46</v>
      </c>
      <c s="30" t="s">
        <v>577</v>
      </c>
      <c s="31" t="s">
        <v>215</v>
      </c>
      <c s="32">
        <v>66</v>
      </c>
      <c s="33">
        <v>0</v>
      </c>
      <c s="33">
        <f>ROUND(ROUND(H350,2)*ROUND(G350,3),2)</f>
      </c>
      <c r="O350">
        <f>(I350*21)/100</f>
      </c>
      <c t="s">
        <v>23</v>
      </c>
    </row>
    <row r="351" spans="1:5" ht="12.75">
      <c r="A351" s="34" t="s">
        <v>49</v>
      </c>
      <c r="E351" s="35" t="s">
        <v>578</v>
      </c>
    </row>
    <row r="352" spans="1:5" ht="76.5">
      <c r="A352" s="36" t="s">
        <v>51</v>
      </c>
      <c r="E352" s="37" t="s">
        <v>579</v>
      </c>
    </row>
    <row r="353" spans="1:5" ht="38.25">
      <c r="A353" t="s">
        <v>52</v>
      </c>
      <c r="E353" s="35" t="s">
        <v>580</v>
      </c>
    </row>
    <row r="354" spans="1:16" ht="12.75">
      <c r="A354" s="25" t="s">
        <v>44</v>
      </c>
      <c s="29" t="s">
        <v>581</v>
      </c>
      <c s="29" t="s">
        <v>582</v>
      </c>
      <c s="25" t="s">
        <v>46</v>
      </c>
      <c s="30" t="s">
        <v>583</v>
      </c>
      <c s="31" t="s">
        <v>103</v>
      </c>
      <c s="32">
        <v>59.1</v>
      </c>
      <c s="33">
        <v>0</v>
      </c>
      <c s="33">
        <f>ROUND(ROUND(H354,2)*ROUND(G354,3),2)</f>
      </c>
      <c r="O354">
        <f>(I354*21)/100</f>
      </c>
      <c t="s">
        <v>23</v>
      </c>
    </row>
    <row r="355" spans="1:5" ht="12.75">
      <c r="A355" s="34" t="s">
        <v>49</v>
      </c>
      <c r="E355" s="35" t="s">
        <v>584</v>
      </c>
    </row>
    <row r="356" spans="1:5" ht="89.25">
      <c r="A356" s="36" t="s">
        <v>51</v>
      </c>
      <c r="E356" s="37" t="s">
        <v>585</v>
      </c>
    </row>
    <row r="357" spans="1:5" ht="51">
      <c r="A357" t="s">
        <v>52</v>
      </c>
      <c r="E357" s="35" t="s">
        <v>586</v>
      </c>
    </row>
    <row r="358" spans="1:16" ht="12.75">
      <c r="A358" s="25" t="s">
        <v>44</v>
      </c>
      <c s="29" t="s">
        <v>587</v>
      </c>
      <c s="29" t="s">
        <v>588</v>
      </c>
      <c s="25" t="s">
        <v>46</v>
      </c>
      <c s="30" t="s">
        <v>589</v>
      </c>
      <c s="31" t="s">
        <v>103</v>
      </c>
      <c s="32">
        <v>14</v>
      </c>
      <c s="33">
        <v>0</v>
      </c>
      <c s="33">
        <f>ROUND(ROUND(H358,2)*ROUND(G358,3),2)</f>
      </c>
      <c r="O358">
        <f>(I358*21)/100</f>
      </c>
      <c t="s">
        <v>23</v>
      </c>
    </row>
    <row r="359" spans="1:5" ht="12.75">
      <c r="A359" s="34" t="s">
        <v>49</v>
      </c>
      <c r="E359" s="35" t="s">
        <v>590</v>
      </c>
    </row>
    <row r="360" spans="1:5" ht="63.75">
      <c r="A360" s="36" t="s">
        <v>51</v>
      </c>
      <c r="E360" s="37" t="s">
        <v>591</v>
      </c>
    </row>
    <row r="361" spans="1:5" ht="51">
      <c r="A361" t="s">
        <v>52</v>
      </c>
      <c r="E361" s="35" t="s">
        <v>586</v>
      </c>
    </row>
    <row r="362" spans="1:16" ht="12.75">
      <c r="A362" s="25" t="s">
        <v>44</v>
      </c>
      <c s="29" t="s">
        <v>592</v>
      </c>
      <c s="29" t="s">
        <v>593</v>
      </c>
      <c s="25" t="s">
        <v>46</v>
      </c>
      <c s="30" t="s">
        <v>594</v>
      </c>
      <c s="31" t="s">
        <v>103</v>
      </c>
      <c s="32">
        <v>77.7</v>
      </c>
      <c s="33">
        <v>0</v>
      </c>
      <c s="33">
        <f>ROUND(ROUND(H362,2)*ROUND(G362,3),2)</f>
      </c>
      <c r="O362">
        <f>(I362*21)/100</f>
      </c>
      <c t="s">
        <v>23</v>
      </c>
    </row>
    <row r="363" spans="1:5" ht="25.5">
      <c r="A363" s="34" t="s">
        <v>49</v>
      </c>
      <c r="E363" s="35" t="s">
        <v>595</v>
      </c>
    </row>
    <row r="364" spans="1:5" ht="51">
      <c r="A364" s="36" t="s">
        <v>51</v>
      </c>
      <c r="E364" s="37" t="s">
        <v>596</v>
      </c>
    </row>
    <row r="365" spans="1:5" ht="25.5">
      <c r="A365" t="s">
        <v>52</v>
      </c>
      <c r="E365" s="35" t="s">
        <v>597</v>
      </c>
    </row>
    <row r="366" spans="1:16" ht="12.75">
      <c r="A366" s="25" t="s">
        <v>44</v>
      </c>
      <c s="29" t="s">
        <v>598</v>
      </c>
      <c s="29" t="s">
        <v>599</v>
      </c>
      <c s="25" t="s">
        <v>46</v>
      </c>
      <c s="30" t="s">
        <v>600</v>
      </c>
      <c s="31" t="s">
        <v>103</v>
      </c>
      <c s="32">
        <v>197.7</v>
      </c>
      <c s="33">
        <v>0</v>
      </c>
      <c s="33">
        <f>ROUND(ROUND(H366,2)*ROUND(G366,3),2)</f>
      </c>
      <c r="O366">
        <f>(I366*21)/100</f>
      </c>
      <c t="s">
        <v>23</v>
      </c>
    </row>
    <row r="367" spans="1:5" ht="25.5">
      <c r="A367" s="34" t="s">
        <v>49</v>
      </c>
      <c r="E367" s="35" t="s">
        <v>601</v>
      </c>
    </row>
    <row r="368" spans="1:5" ht="76.5">
      <c r="A368" s="36" t="s">
        <v>51</v>
      </c>
      <c r="E368" s="37" t="s">
        <v>602</v>
      </c>
    </row>
    <row r="369" spans="1:5" ht="38.25">
      <c r="A369" t="s">
        <v>52</v>
      </c>
      <c r="E369" s="35" t="s">
        <v>603</v>
      </c>
    </row>
    <row r="370" spans="1:16" ht="12.75">
      <c r="A370" s="25" t="s">
        <v>44</v>
      </c>
      <c s="29" t="s">
        <v>604</v>
      </c>
      <c s="29" t="s">
        <v>605</v>
      </c>
      <c s="25" t="s">
        <v>46</v>
      </c>
      <c s="30" t="s">
        <v>606</v>
      </c>
      <c s="31" t="s">
        <v>103</v>
      </c>
      <c s="32">
        <v>120</v>
      </c>
      <c s="33">
        <v>0</v>
      </c>
      <c s="33">
        <f>ROUND(ROUND(H370,2)*ROUND(G370,3),2)</f>
      </c>
      <c r="O370">
        <f>(I370*21)/100</f>
      </c>
      <c t="s">
        <v>23</v>
      </c>
    </row>
    <row r="371" spans="1:5" ht="12.75">
      <c r="A371" s="34" t="s">
        <v>49</v>
      </c>
      <c r="E371" s="35" t="s">
        <v>607</v>
      </c>
    </row>
    <row r="372" spans="1:5" ht="38.25">
      <c r="A372" s="36" t="s">
        <v>51</v>
      </c>
      <c r="E372" s="37" t="s">
        <v>608</v>
      </c>
    </row>
    <row r="373" spans="1:5" ht="25.5">
      <c r="A373" t="s">
        <v>52</v>
      </c>
      <c r="E373" s="35" t="s">
        <v>609</v>
      </c>
    </row>
    <row r="374" spans="1:16" ht="12.75">
      <c r="A374" s="25" t="s">
        <v>44</v>
      </c>
      <c s="29" t="s">
        <v>610</v>
      </c>
      <c s="29" t="s">
        <v>611</v>
      </c>
      <c s="25" t="s">
        <v>46</v>
      </c>
      <c s="30" t="s">
        <v>612</v>
      </c>
      <c s="31" t="s">
        <v>103</v>
      </c>
      <c s="32">
        <v>36.52</v>
      </c>
      <c s="33">
        <v>0</v>
      </c>
      <c s="33">
        <f>ROUND(ROUND(H374,2)*ROUND(G374,3),2)</f>
      </c>
      <c r="O374">
        <f>(I374*21)/100</f>
      </c>
      <c t="s">
        <v>23</v>
      </c>
    </row>
    <row r="375" spans="1:5" ht="12.75">
      <c r="A375" s="34" t="s">
        <v>49</v>
      </c>
      <c r="E375" s="35" t="s">
        <v>613</v>
      </c>
    </row>
    <row r="376" spans="1:5" ht="12.75">
      <c r="A376" s="36" t="s">
        <v>51</v>
      </c>
      <c r="E376" s="37" t="s">
        <v>614</v>
      </c>
    </row>
    <row r="377" spans="1:5" ht="280.5">
      <c r="A377" t="s">
        <v>52</v>
      </c>
      <c r="E377" s="35" t="s">
        <v>615</v>
      </c>
    </row>
    <row r="378" spans="1:16" ht="12.75">
      <c r="A378" s="25" t="s">
        <v>44</v>
      </c>
      <c s="29" t="s">
        <v>616</v>
      </c>
      <c s="29" t="s">
        <v>617</v>
      </c>
      <c s="25" t="s">
        <v>46</v>
      </c>
      <c s="30" t="s">
        <v>618</v>
      </c>
      <c s="31" t="s">
        <v>69</v>
      </c>
      <c s="32">
        <v>4</v>
      </c>
      <c s="33">
        <v>0</v>
      </c>
      <c s="33">
        <f>ROUND(ROUND(H378,2)*ROUND(G378,3),2)</f>
      </c>
      <c r="O378">
        <f>(I378*21)/100</f>
      </c>
      <c t="s">
        <v>23</v>
      </c>
    </row>
    <row r="379" spans="1:5" ht="25.5">
      <c r="A379" s="34" t="s">
        <v>49</v>
      </c>
      <c r="E379" s="35" t="s">
        <v>619</v>
      </c>
    </row>
    <row r="380" spans="1:5" ht="12.75">
      <c r="A380" s="36" t="s">
        <v>51</v>
      </c>
      <c r="E380" s="37" t="s">
        <v>620</v>
      </c>
    </row>
    <row r="381" spans="1:5" ht="267.75">
      <c r="A381" t="s">
        <v>52</v>
      </c>
      <c r="E381" s="35" t="s">
        <v>621</v>
      </c>
    </row>
    <row r="382" spans="1:16" ht="12.75">
      <c r="A382" s="25" t="s">
        <v>44</v>
      </c>
      <c s="29" t="s">
        <v>622</v>
      </c>
      <c s="29" t="s">
        <v>623</v>
      </c>
      <c s="25" t="s">
        <v>46</v>
      </c>
      <c s="30" t="s">
        <v>624</v>
      </c>
      <c s="31" t="s">
        <v>69</v>
      </c>
      <c s="32">
        <v>10</v>
      </c>
      <c s="33">
        <v>0</v>
      </c>
      <c s="33">
        <f>ROUND(ROUND(H382,2)*ROUND(G382,3),2)</f>
      </c>
      <c r="O382">
        <f>(I382*21)/100</f>
      </c>
      <c t="s">
        <v>23</v>
      </c>
    </row>
    <row r="383" spans="1:5" ht="25.5">
      <c r="A383" s="34" t="s">
        <v>49</v>
      </c>
      <c r="E383" s="35" t="s">
        <v>625</v>
      </c>
    </row>
    <row r="384" spans="1:5" ht="12.75">
      <c r="A384" s="36" t="s">
        <v>51</v>
      </c>
      <c r="E384" s="37" t="s">
        <v>46</v>
      </c>
    </row>
    <row r="385" spans="1:5" ht="267.75">
      <c r="A385" t="s">
        <v>52</v>
      </c>
      <c r="E385" s="35" t="s">
        <v>626</v>
      </c>
    </row>
    <row r="386" spans="1:16" ht="12.75">
      <c r="A386" s="25" t="s">
        <v>44</v>
      </c>
      <c s="29" t="s">
        <v>627</v>
      </c>
      <c s="29" t="s">
        <v>628</v>
      </c>
      <c s="25" t="s">
        <v>46</v>
      </c>
      <c s="30" t="s">
        <v>629</v>
      </c>
      <c s="31" t="s">
        <v>215</v>
      </c>
      <c s="32">
        <v>1199.852</v>
      </c>
      <c s="33">
        <v>0</v>
      </c>
      <c s="33">
        <f>ROUND(ROUND(H386,2)*ROUND(G386,3),2)</f>
      </c>
      <c r="O386">
        <f>(I386*21)/100</f>
      </c>
      <c t="s">
        <v>23</v>
      </c>
    </row>
    <row r="387" spans="1:5" ht="12.75">
      <c r="A387" s="34" t="s">
        <v>49</v>
      </c>
      <c r="E387" s="35" t="s">
        <v>630</v>
      </c>
    </row>
    <row r="388" spans="1:5" ht="102">
      <c r="A388" s="36" t="s">
        <v>51</v>
      </c>
      <c r="E388" s="37" t="s">
        <v>631</v>
      </c>
    </row>
    <row r="389" spans="1:5" ht="25.5">
      <c r="A389" t="s">
        <v>52</v>
      </c>
      <c r="E389" s="35" t="s">
        <v>632</v>
      </c>
    </row>
    <row r="390" spans="1:16" ht="12.75">
      <c r="A390" s="25" t="s">
        <v>44</v>
      </c>
      <c s="29" t="s">
        <v>633</v>
      </c>
      <c s="29" t="s">
        <v>634</v>
      </c>
      <c s="25" t="s">
        <v>46</v>
      </c>
      <c s="30" t="s">
        <v>635</v>
      </c>
      <c s="31" t="s">
        <v>215</v>
      </c>
      <c s="32">
        <v>224.02</v>
      </c>
      <c s="33">
        <v>0</v>
      </c>
      <c s="33">
        <f>ROUND(ROUND(H390,2)*ROUND(G390,3),2)</f>
      </c>
      <c r="O390">
        <f>(I390*21)/100</f>
      </c>
      <c t="s">
        <v>23</v>
      </c>
    </row>
    <row r="391" spans="1:5" ht="25.5">
      <c r="A391" s="34" t="s">
        <v>49</v>
      </c>
      <c r="E391" s="35" t="s">
        <v>636</v>
      </c>
    </row>
    <row r="392" spans="1:5" ht="12.75">
      <c r="A392" s="36" t="s">
        <v>51</v>
      </c>
      <c r="E392" s="37" t="s">
        <v>637</v>
      </c>
    </row>
    <row r="393" spans="1:5" ht="25.5">
      <c r="A393" t="s">
        <v>52</v>
      </c>
      <c r="E393" s="35" t="s">
        <v>638</v>
      </c>
    </row>
    <row r="394" spans="1:16" ht="12.75">
      <c r="A394" s="25" t="s">
        <v>44</v>
      </c>
      <c s="29" t="s">
        <v>639</v>
      </c>
      <c s="29" t="s">
        <v>640</v>
      </c>
      <c s="25" t="s">
        <v>46</v>
      </c>
      <c s="30" t="s">
        <v>641</v>
      </c>
      <c s="31" t="s">
        <v>129</v>
      </c>
      <c s="32">
        <v>228.707</v>
      </c>
      <c s="33">
        <v>0</v>
      </c>
      <c s="33">
        <f>ROUND(ROUND(H394,2)*ROUND(G394,3),2)</f>
      </c>
      <c r="O394">
        <f>(I394*21)/100</f>
      </c>
      <c t="s">
        <v>23</v>
      </c>
    </row>
    <row r="395" spans="1:5" ht="25.5">
      <c r="A395" s="34" t="s">
        <v>49</v>
      </c>
      <c r="E395" s="35" t="s">
        <v>642</v>
      </c>
    </row>
    <row r="396" spans="1:5" ht="127.5">
      <c r="A396" s="36" t="s">
        <v>51</v>
      </c>
      <c r="E396" s="37" t="s">
        <v>643</v>
      </c>
    </row>
    <row r="397" spans="1:5" ht="102">
      <c r="A397" t="s">
        <v>52</v>
      </c>
      <c r="E397" s="35" t="s">
        <v>644</v>
      </c>
    </row>
    <row r="398" spans="1:16" ht="12.75">
      <c r="A398" s="25" t="s">
        <v>44</v>
      </c>
      <c s="29" t="s">
        <v>645</v>
      </c>
      <c s="29" t="s">
        <v>646</v>
      </c>
      <c s="25" t="s">
        <v>46</v>
      </c>
      <c s="30" t="s">
        <v>647</v>
      </c>
      <c s="31" t="s">
        <v>103</v>
      </c>
      <c s="32">
        <v>18.26</v>
      </c>
      <c s="33">
        <v>0</v>
      </c>
      <c s="33">
        <f>ROUND(ROUND(H398,2)*ROUND(G398,3),2)</f>
      </c>
      <c r="O398">
        <f>(I398*21)/100</f>
      </c>
      <c t="s">
        <v>23</v>
      </c>
    </row>
    <row r="399" spans="1:5" ht="12.75">
      <c r="A399" s="34" t="s">
        <v>49</v>
      </c>
      <c r="E399" s="35" t="s">
        <v>648</v>
      </c>
    </row>
    <row r="400" spans="1:5" ht="12.75">
      <c r="A400" s="36" t="s">
        <v>51</v>
      </c>
      <c r="E400" s="37" t="s">
        <v>649</v>
      </c>
    </row>
    <row r="401" spans="1:5" ht="76.5">
      <c r="A401" t="s">
        <v>52</v>
      </c>
      <c r="E401" s="35" t="s">
        <v>650</v>
      </c>
    </row>
    <row r="402" spans="1:16" ht="12.75">
      <c r="A402" s="25" t="s">
        <v>44</v>
      </c>
      <c s="29" t="s">
        <v>651</v>
      </c>
      <c s="29" t="s">
        <v>652</v>
      </c>
      <c s="25" t="s">
        <v>46</v>
      </c>
      <c s="30" t="s">
        <v>653</v>
      </c>
      <c s="31" t="s">
        <v>69</v>
      </c>
      <c s="32">
        <v>4</v>
      </c>
      <c s="33">
        <v>0</v>
      </c>
      <c s="33">
        <f>ROUND(ROUND(H402,2)*ROUND(G402,3),2)</f>
      </c>
      <c r="O402">
        <f>(I402*21)/100</f>
      </c>
      <c t="s">
        <v>23</v>
      </c>
    </row>
    <row r="403" spans="1:5" ht="12.75">
      <c r="A403" s="34" t="s">
        <v>49</v>
      </c>
      <c r="E403" s="35" t="s">
        <v>654</v>
      </c>
    </row>
    <row r="404" spans="1:5" ht="12.75">
      <c r="A404" s="36" t="s">
        <v>51</v>
      </c>
      <c r="E404" s="37" t="s">
        <v>46</v>
      </c>
    </row>
    <row r="405" spans="1:5" ht="76.5">
      <c r="A405" t="s">
        <v>52</v>
      </c>
      <c r="E405" s="35" t="s">
        <v>650</v>
      </c>
    </row>
    <row r="406" spans="1:16" ht="12.75">
      <c r="A406" s="25" t="s">
        <v>44</v>
      </c>
      <c s="29" t="s">
        <v>655</v>
      </c>
      <c s="29" t="s">
        <v>656</v>
      </c>
      <c s="25" t="s">
        <v>46</v>
      </c>
      <c s="30" t="s">
        <v>657</v>
      </c>
      <c s="31" t="s">
        <v>215</v>
      </c>
      <c s="32">
        <v>878.9</v>
      </c>
      <c s="33">
        <v>0</v>
      </c>
      <c s="33">
        <f>ROUND(ROUND(H406,2)*ROUND(G406,3),2)</f>
      </c>
      <c r="O406">
        <f>(I406*21)/100</f>
      </c>
      <c t="s">
        <v>23</v>
      </c>
    </row>
    <row r="407" spans="1:5" ht="12.75">
      <c r="A407" s="34" t="s">
        <v>49</v>
      </c>
      <c r="E407" s="35" t="s">
        <v>658</v>
      </c>
    </row>
    <row r="408" spans="1:5" ht="12.75">
      <c r="A408" s="36" t="s">
        <v>51</v>
      </c>
      <c r="E408" s="37" t="s">
        <v>473</v>
      </c>
    </row>
    <row r="409" spans="1:5" ht="76.5">
      <c r="A409" t="s">
        <v>52</v>
      </c>
      <c r="E409" s="35" t="s">
        <v>650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